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620" yWindow="165" windowWidth="13740" windowHeight="7965" activeTab="1"/>
  </bookViews>
  <sheets>
    <sheet name="ДОХОДЫ " sheetId="1" r:id="rId1"/>
    <sheet name="РАСХОДЫ " sheetId="2" r:id="rId2"/>
  </sheets>
  <definedNames>
    <definedName name="_xlnm.Print_Titles" localSheetId="1">'РАСХОДЫ '!$4:$6</definedName>
    <definedName name="_xlnm.Print_Area" localSheetId="0">'ДОХОДЫ '!$A$1:$G$43</definedName>
    <definedName name="_xlnm.Print_Area" localSheetId="1">'РАСХОДЫ '!$A$1:$G$53</definedName>
  </definedNames>
  <calcPr calcId="125725"/>
</workbook>
</file>

<file path=xl/calcChain.xml><?xml version="1.0" encoding="utf-8"?>
<calcChain xmlns="http://schemas.openxmlformats.org/spreadsheetml/2006/main">
  <c r="C40" i="2"/>
  <c r="D40"/>
  <c r="D39"/>
  <c r="E29"/>
  <c r="G11"/>
  <c r="E11"/>
  <c r="F24"/>
  <c r="G48"/>
  <c r="G44"/>
  <c r="F43"/>
  <c r="F40"/>
  <c r="F39"/>
  <c r="F31"/>
  <c r="F29"/>
  <c r="G21"/>
  <c r="E20"/>
  <c r="E21"/>
  <c r="G26"/>
  <c r="C47"/>
  <c r="C24"/>
  <c r="G21" i="1" l="1"/>
  <c r="E16"/>
  <c r="D27"/>
  <c r="C7"/>
  <c r="G31" i="2" l="1"/>
  <c r="E19" l="1"/>
  <c r="D47" l="1"/>
  <c r="G47" s="1"/>
  <c r="F16"/>
  <c r="D16"/>
  <c r="C16"/>
  <c r="F47"/>
  <c r="G9" i="1" l="1"/>
  <c r="G12"/>
  <c r="G14"/>
  <c r="G19"/>
  <c r="G22"/>
  <c r="G25"/>
  <c r="G29"/>
  <c r="G30"/>
  <c r="G31"/>
  <c r="E9"/>
  <c r="E12"/>
  <c r="E14"/>
  <c r="E15"/>
  <c r="E18"/>
  <c r="E19"/>
  <c r="E21"/>
  <c r="E22"/>
  <c r="E23"/>
  <c r="E24"/>
  <c r="E25"/>
  <c r="E29"/>
  <c r="E30"/>
  <c r="E31"/>
  <c r="F20" l="1"/>
  <c r="F27"/>
  <c r="C27" l="1"/>
  <c r="D20"/>
  <c r="G20" s="1"/>
  <c r="C20"/>
  <c r="E20" l="1"/>
  <c r="G13"/>
  <c r="E13"/>
  <c r="G8"/>
  <c r="E8"/>
  <c r="E27"/>
  <c r="G27"/>
  <c r="G11"/>
  <c r="E11"/>
  <c r="E17"/>
  <c r="G28"/>
  <c r="E28"/>
  <c r="G9" i="2"/>
  <c r="F45" l="1"/>
  <c r="D45"/>
  <c r="C45"/>
  <c r="D43"/>
  <c r="G43" s="1"/>
  <c r="C43"/>
  <c r="D41"/>
  <c r="F41"/>
  <c r="C41"/>
  <c r="D37"/>
  <c r="F37"/>
  <c r="C37"/>
  <c r="D34"/>
  <c r="F34"/>
  <c r="C34"/>
  <c r="D28"/>
  <c r="F28"/>
  <c r="C28"/>
  <c r="D24"/>
  <c r="G24" s="1"/>
  <c r="D18"/>
  <c r="F18"/>
  <c r="C18"/>
  <c r="F7"/>
  <c r="D7"/>
  <c r="C7"/>
  <c r="D49" l="1"/>
  <c r="F49"/>
  <c r="C49"/>
  <c r="E24"/>
  <c r="E34"/>
  <c r="E47"/>
  <c r="E43"/>
  <c r="E41"/>
  <c r="E37"/>
  <c r="E28"/>
  <c r="E18"/>
  <c r="E16"/>
  <c r="G7"/>
  <c r="F7" i="1"/>
  <c r="F6" s="1"/>
  <c r="G49" i="2" l="1"/>
  <c r="G10" i="1"/>
  <c r="E48" i="2"/>
  <c r="G46"/>
  <c r="E46"/>
  <c r="G45"/>
  <c r="E45"/>
  <c r="E44"/>
  <c r="G42"/>
  <c r="E42"/>
  <c r="G41"/>
  <c r="G40"/>
  <c r="E40"/>
  <c r="G39"/>
  <c r="E39"/>
  <c r="G38"/>
  <c r="E38"/>
  <c r="G37"/>
  <c r="G36"/>
  <c r="E36"/>
  <c r="G35"/>
  <c r="E35"/>
  <c r="G34"/>
  <c r="G33"/>
  <c r="E33"/>
  <c r="G32"/>
  <c r="E32"/>
  <c r="E31"/>
  <c r="G30"/>
  <c r="E30"/>
  <c r="G29"/>
  <c r="G28"/>
  <c r="E26"/>
  <c r="G23"/>
  <c r="E23"/>
  <c r="G22"/>
  <c r="E22"/>
  <c r="G18"/>
  <c r="G17"/>
  <c r="E17"/>
  <c r="G16"/>
  <c r="G15"/>
  <c r="E15"/>
  <c r="E14"/>
  <c r="G12"/>
  <c r="E12"/>
  <c r="G10"/>
  <c r="E10"/>
  <c r="E9"/>
  <c r="G8"/>
  <c r="E8"/>
  <c r="E7"/>
  <c r="E49" l="1"/>
  <c r="D7" i="1"/>
  <c r="G7" l="1"/>
  <c r="D6"/>
  <c r="G6" l="1"/>
  <c r="F35"/>
  <c r="D35"/>
  <c r="E32"/>
  <c r="G35" l="1"/>
  <c r="E7"/>
  <c r="E10"/>
  <c r="C6" l="1"/>
  <c r="E6" s="1"/>
  <c r="C35" l="1"/>
  <c r="E35" s="1"/>
</calcChain>
</file>

<file path=xl/sharedStrings.xml><?xml version="1.0" encoding="utf-8"?>
<sst xmlns="http://schemas.openxmlformats.org/spreadsheetml/2006/main" count="172" uniqueCount="158">
  <si>
    <t>ВСЕГО ДОХОДОВ: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</si>
  <si>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</si>
  <si>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</si>
  <si>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</si>
  <si>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</si>
  <si>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</si>
  <si>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ПРОЧИЕ НЕНАЛОГОВЫЕ ДОХОДЫ</t>
  </si>
  <si>
    <t>1 17 00000 00 0000 000</t>
  </si>
  <si>
    <t>ШТРАФЫ, САНКЦИИ, ВОЗМЕЩЕНИЕ УЩЕРБА</t>
  </si>
  <si>
    <t>1 16 00000 00 0000 000</t>
  </si>
  <si>
    <t>ДОХОДЫ ОТ ПРОДАЖИ МАТЕРИАЛЬНЫХ И НЕМАТЕРИАЛЬНЫХ АКТИВОВ</t>
  </si>
  <si>
    <t>1 14 00000 00 0000 000</t>
  </si>
  <si>
    <t>ДОХОДЫ ОТ ОКАЗАНИЯ ПЛАТНЫХ УСЛУГ (РАБОТ) И КОМПЕНСАЦИИ ЗАТРАТ ГОСУДАРСТВА</t>
  </si>
  <si>
    <t>1 13 00000 00 0000 000</t>
  </si>
  <si>
    <t>ПЛАТЕЖИ ПРИ ПОЛЬЗОВАНИИ ПРИРОДНЫМИ РЕСУРСАМИ</t>
  </si>
  <si>
    <t>1 12 00000 00 0000 000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</si>
  <si>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</si>
  <si>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</si>
  <si>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НЕНАЛОГОВЫЕ ДОХОДЫ</t>
  </si>
  <si>
    <t>ГОСУДАРСТВЕННАЯ ПОШЛИНА</t>
  </si>
  <si>
    <t>1 08 00000 00 0000 000</t>
  </si>
  <si>
    <t>Транспортный налог</t>
  </si>
  <si>
    <t>1 06 04000 02 0000 110</t>
  </si>
  <si>
    <t>НАЛОГИ НА ИМУЩЕСТВО</t>
  </si>
  <si>
    <t>1 06 00000 00 0000 000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</si>
  <si>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</si>
  <si>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</si>
  <si>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</si>
  <si>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</si>
  <si>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Акцизы на нефтепродукты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</si>
  <si>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</si>
  <si>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</si>
  <si>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</si>
  <si>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</si>
  <si>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</si>
  <si>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</si>
  <si>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</si>
  <si>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</si>
  <si>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ДОХОДЫ</t>
  </si>
  <si>
    <t>НАЛОГОВЫЕ И НЕНАЛОГОВЫЕ ДОХОДЫ</t>
  </si>
  <si>
    <t>1 00 00000 00 0000 000</t>
  </si>
  <si>
    <t xml:space="preserve">Исполнение </t>
  </si>
  <si>
    <t xml:space="preserve">% исполнения </t>
  </si>
  <si>
    <t xml:space="preserve">Темп роста к соответствующему периоду прошлого года, % </t>
  </si>
  <si>
    <t>Наименование доходного источника</t>
  </si>
  <si>
    <t>Код бюджетной 
классификации</t>
  </si>
  <si>
    <t>тыс. рублей</t>
  </si>
  <si>
    <t xml:space="preserve">по разделам и подразделам классификации расходов бюджета </t>
  </si>
  <si>
    <t>Наименование разделов, подразделов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</si>
  <si>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</si>
  <si>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</si>
  <si>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</si>
  <si>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</si>
  <si>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</si>
  <si>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</si>
  <si>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</si>
  <si>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</si>
  <si>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</si>
  <si>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</si>
  <si>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</si>
  <si>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</si>
  <si>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</si>
  <si>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</si>
  <si>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</si>
  <si>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</si>
  <si>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</si>
  <si>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</si>
  <si>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</si>
  <si>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</si>
  <si>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</si>
  <si>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</si>
  <si>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0402</t>
  </si>
  <si>
    <t>Топливно-энергетический комплекс</t>
  </si>
  <si>
    <t>0405</t>
  </si>
  <si>
    <t>Сельское хозяйство и рыболовство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</si>
  <si>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</si>
  <si>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</si>
  <si>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</si>
  <si>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</si>
  <si>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</si>
  <si>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</si>
  <si>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</si>
  <si>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</si>
  <si>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</si>
  <si>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</si>
  <si>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</si>
  <si>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</si>
  <si>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</si>
  <si>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</si>
  <si>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</si>
  <si>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</si>
  <si>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</si>
  <si>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</si>
  <si>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</si>
  <si>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</si>
  <si>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</si>
  <si>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</si>
  <si>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</si>
  <si>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</si>
  <si>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</si>
  <si>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</si>
  <si>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</si>
  <si>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</si>
  <si>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</si>
  <si>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</si>
  <si>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</si>
  <si>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</si>
  <si>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</si>
  <si>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</si>
  <si>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</si>
  <si>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</si>
  <si>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</si>
  <si>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</si>
  <si>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</si>
  <si>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</si>
  <si>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</si>
  <si>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</si>
  <si>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</si>
  <si>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</si>
  <si>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</si>
  <si>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</si>
  <si>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</si>
  <si>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</si>
  <si>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</si>
  <si>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</si>
  <si>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ВСЕГО РАСХОДОВ:</t>
  </si>
  <si>
    <t>Утвержденные бюджетные 
назначения              (закон о бюджете)</t>
  </si>
  <si>
    <t xml:space="preserve">Утвержденные бюджетные 
назначения             </t>
  </si>
  <si>
    <t>1 05 02000 00 0000 110</t>
  </si>
  <si>
    <t>Единый налог на вмененный доход</t>
  </si>
  <si>
    <t xml:space="preserve">Дотации бюджетам бюджетной системы Российской Федерации </t>
  </si>
  <si>
    <t>2 02 10000 00 0000 150</t>
  </si>
  <si>
    <t>2 02 20000 00 0000 150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</si>
  <si>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</si>
  <si>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</si>
  <si>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2 02 30000 00 0000 150</t>
  </si>
  <si>
    <t>2 02 40000 00 0000 150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</si>
  <si>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</si>
  <si>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</si>
  <si>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свыше 200,0</t>
  </si>
  <si>
    <t>2 07 05000 05 0000 150</t>
  </si>
  <si>
    <t>Прочие безвозмездные поступления в бюджеты муниципальных районов</t>
  </si>
  <si>
    <t>1 05 04000 02 0000 110</t>
  </si>
  <si>
    <t>Налог, взимаемый с применением патентной системы налогообложения</t>
  </si>
  <si>
    <t>0503</t>
  </si>
  <si>
    <t>Благоустройство</t>
  </si>
  <si>
    <t xml:space="preserve">Сведения об исполнении доходов Александрово-Гайского муниципального района Саратовской области по видам доходов </t>
  </si>
  <si>
    <t>Начальник финансового управления</t>
  </si>
  <si>
    <t>Т.Н. Кравченко</t>
  </si>
  <si>
    <t xml:space="preserve">Сведения об исполнении расходов бюджета Александрово-Гайского муниципального района Саратовской области </t>
  </si>
  <si>
    <t>1102</t>
  </si>
  <si>
    <t>Массовый спорт</t>
  </si>
  <si>
    <t>на 1 июля 2022 года</t>
  </si>
  <si>
    <t>на 1 июля 2021 года</t>
  </si>
  <si>
    <t>0406</t>
  </si>
  <si>
    <t>Водные ресурсы</t>
  </si>
  <si>
    <t>0105</t>
  </si>
  <si>
    <t>Судебная система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</si>
</sst>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6"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color theme="0"/>
      <name val="Arial Cyr"/>
      <charset val="204"/>
    </font>
    <font>
      <b/>
      <sz val="14"/>
      <color theme="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 Cyr"/>
      <charset val="204"/>
    </font>
    <font>
      <sz val="8"/>
      <name val="Times New Roman"/>
      <family val="1"/>
      <charset val="204"/>
    </font>
    <font>
      <b/>
      <sz val="16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6"/>
      <name val="PT Astra Serif"/>
      <family val="1"/>
      <charset val="204"/>
    </font>
    <font>
      <sz val="8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8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theme="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8" fillId="0" borderId="0"/>
    <xf numFmtId="4" fontId="9" fillId="0" borderId="5">
      <alignment horizontal="right"/>
    </xf>
  </cellStyleXfs>
  <cellXfs count="8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5" fillId="0" borderId="0" xfId="3"/>
    <xf numFmtId="0" fontId="6" fillId="0" borderId="0" xfId="3" applyFont="1"/>
    <xf numFmtId="0" fontId="7" fillId="0" borderId="2" xfId="3" applyFont="1" applyBorder="1" applyAlignment="1">
      <alignment vertical="center" wrapText="1"/>
    </xf>
    <xf numFmtId="0" fontId="3" fillId="0" borderId="0" xfId="3" applyFont="1" applyAlignment="1">
      <alignment vertical="center" wrapText="1"/>
    </xf>
    <xf numFmtId="0" fontId="5" fillId="4" borderId="0" xfId="3" applyFont="1" applyFill="1" applyBorder="1" applyAlignment="1">
      <alignment horizontal="left" wrapText="1"/>
    </xf>
    <xf numFmtId="0" fontId="5" fillId="0" borderId="0" xfId="3" applyBorder="1"/>
    <xf numFmtId="0" fontId="6" fillId="0" borderId="0" xfId="3" applyFont="1" applyBorder="1"/>
    <xf numFmtId="0" fontId="9" fillId="4" borderId="0" xfId="3" applyFont="1" applyFill="1" applyBorder="1" applyAlignment="1">
      <alignment wrapText="1"/>
    </xf>
    <xf numFmtId="0" fontId="10" fillId="4" borderId="0" xfId="3" applyFont="1" applyFill="1" applyBorder="1" applyAlignment="1">
      <alignment wrapText="1"/>
    </xf>
    <xf numFmtId="0" fontId="5" fillId="5" borderId="0" xfId="3" applyFont="1" applyFill="1" applyBorder="1" applyAlignment="1">
      <alignment horizontal="left" wrapText="1"/>
    </xf>
    <xf numFmtId="0" fontId="5" fillId="0" borderId="0" xfId="3" applyBorder="1" applyAlignment="1">
      <alignment vertical="top"/>
    </xf>
    <xf numFmtId="0" fontId="5" fillId="5" borderId="0" xfId="3" applyFont="1" applyFill="1" applyBorder="1" applyAlignment="1">
      <alignment horizontal="justify" vertical="top" wrapText="1"/>
    </xf>
    <xf numFmtId="0" fontId="9" fillId="2" borderId="0" xfId="3" applyFont="1" applyFill="1" applyAlignment="1"/>
    <xf numFmtId="164" fontId="9" fillId="0" borderId="0" xfId="3" applyNumberFormat="1" applyFont="1"/>
    <xf numFmtId="0" fontId="11" fillId="0" borderId="0" xfId="3" applyFont="1"/>
    <xf numFmtId="0" fontId="11" fillId="2" borderId="0" xfId="3" applyFont="1" applyFill="1" applyAlignment="1"/>
    <xf numFmtId="164" fontId="11" fillId="0" borderId="0" xfId="3" applyNumberFormat="1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164" fontId="13" fillId="0" borderId="0" xfId="0" applyNumberFormat="1" applyFont="1"/>
    <xf numFmtId="0" fontId="14" fillId="0" borderId="0" xfId="0" applyFont="1" applyAlignment="1">
      <alignment horizontal="right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right" vertical="center"/>
    </xf>
    <xf numFmtId="164" fontId="18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center" vertical="top" wrapText="1"/>
    </xf>
    <xf numFmtId="0" fontId="21" fillId="0" borderId="0" xfId="3" applyFont="1"/>
    <xf numFmtId="0" fontId="17" fillId="2" borderId="0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right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/>
    </xf>
    <xf numFmtId="0" fontId="23" fillId="2" borderId="1" xfId="3" applyFont="1" applyFill="1" applyBorder="1" applyAlignment="1">
      <alignment horizontal="center" vertical="center" wrapText="1"/>
    </xf>
    <xf numFmtId="49" fontId="22" fillId="2" borderId="1" xfId="3" applyNumberFormat="1" applyFont="1" applyFill="1" applyBorder="1" applyAlignment="1">
      <alignment horizontal="center" vertical="center" wrapText="1" shrinkToFit="1"/>
    </xf>
    <xf numFmtId="0" fontId="17" fillId="2" borderId="1" xfId="3" applyFont="1" applyFill="1" applyBorder="1" applyAlignment="1">
      <alignment horizontal="left" vertical="center" wrapText="1"/>
    </xf>
    <xf numFmtId="164" fontId="17" fillId="2" borderId="1" xfId="3" applyNumberFormat="1" applyFont="1" applyFill="1" applyBorder="1" applyAlignment="1">
      <alignment horizontal="right" vertical="center" wrapText="1" shrinkToFit="1"/>
    </xf>
    <xf numFmtId="49" fontId="24" fillId="2" borderId="1" xfId="3" applyNumberFormat="1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left" vertical="center" wrapText="1"/>
    </xf>
    <xf numFmtId="164" fontId="19" fillId="2" borderId="1" xfId="3" applyNumberFormat="1" applyFont="1" applyFill="1" applyBorder="1" applyAlignment="1">
      <alignment horizontal="right" vertical="center" wrapText="1" shrinkToFit="1"/>
    </xf>
    <xf numFmtId="164" fontId="25" fillId="2" borderId="1" xfId="3" applyNumberFormat="1" applyFont="1" applyFill="1" applyBorder="1" applyAlignment="1">
      <alignment horizontal="right" vertical="center" wrapText="1" shrinkToFit="1"/>
    </xf>
    <xf numFmtId="49" fontId="22" fillId="2" borderId="1" xfId="3" applyNumberFormat="1" applyFont="1" applyFill="1" applyBorder="1" applyAlignment="1">
      <alignment horizontal="center" vertical="center" shrinkToFit="1"/>
    </xf>
    <xf numFmtId="164" fontId="19" fillId="2" borderId="1" xfId="3" applyNumberFormat="1" applyFont="1" applyFill="1" applyBorder="1" applyAlignment="1">
      <alignment horizontal="right" vertical="center" shrinkToFit="1"/>
    </xf>
    <xf numFmtId="2" fontId="19" fillId="2" borderId="1" xfId="3" applyNumberFormat="1" applyFont="1" applyFill="1" applyBorder="1" applyAlignment="1">
      <alignment horizontal="right" vertical="center" wrapText="1" shrinkToFit="1"/>
    </xf>
    <xf numFmtId="0" fontId="17" fillId="0" borderId="3" xfId="3" applyFont="1" applyBorder="1" applyAlignment="1">
      <alignment horizontal="center"/>
    </xf>
    <xf numFmtId="0" fontId="17" fillId="0" borderId="4" xfId="3" applyFont="1" applyBorder="1" applyAlignment="1">
      <alignment horizontal="center"/>
    </xf>
    <xf numFmtId="164" fontId="17" fillId="2" borderId="1" xfId="3" applyNumberFormat="1" applyFont="1" applyFill="1" applyBorder="1" applyAlignment="1">
      <alignment horizontal="right" vertical="center"/>
    </xf>
    <xf numFmtId="0" fontId="21" fillId="0" borderId="0" xfId="3" applyFont="1" applyFill="1"/>
    <xf numFmtId="0" fontId="21" fillId="0" borderId="0" xfId="3" applyFont="1" applyFill="1" applyAlignment="1"/>
    <xf numFmtId="164" fontId="21" fillId="0" borderId="0" xfId="3" applyNumberFormat="1" applyFont="1" applyFill="1"/>
    <xf numFmtId="0" fontId="7" fillId="0" borderId="0" xfId="3" applyFont="1" applyBorder="1" applyAlignment="1">
      <alignment vertical="center" wrapText="1"/>
    </xf>
  </cellXfs>
  <cellStyles count="6">
    <cellStyle name="xl60" xfId="5"/>
    <cellStyle name="Обычный" xfId="0" builtinId="0"/>
    <cellStyle name="Обычный 2" xfId="1"/>
    <cellStyle name="Обычный 2 2" xfId="4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9"/>
  <sheetViews>
    <sheetView showZeros="0" zoomScale="70" zoomScaleNormal="70" zoomScaleSheetLayoutView="70" workbookViewId="0">
      <selection activeCell="C16" sqref="C16"/>
    </sheetView>
  </sheetViews>
  <sheetFormatPr defaultRowHeight="15"/>
  <cols>
    <col min="1" max="1" width="31.5" style="1" customWidth="1"/>
    <col min="2" max="2" width="78.5" style="1" customWidth="1"/>
    <col min="3" max="3" width="24.33203125" style="1" customWidth="1"/>
    <col min="4" max="4" width="19.83203125" style="1" customWidth="1"/>
    <col min="5" max="5" width="15.6640625" style="1" customWidth="1"/>
    <col min="6" max="6" width="17.6640625" style="1" customWidth="1"/>
    <col min="7" max="7" width="26.1640625" style="1" customWidth="1"/>
    <col min="8" max="9" width="12.33203125" style="1" customWidth="1"/>
    <col min="10" max="16384" width="9.33203125" style="1"/>
  </cols>
  <sheetData>
    <row r="1" spans="1:17" ht="45" customHeight="1">
      <c r="A1" s="34" t="s">
        <v>146</v>
      </c>
      <c r="B1" s="34"/>
      <c r="C1" s="34"/>
      <c r="D1" s="34"/>
      <c r="E1" s="34"/>
      <c r="F1" s="34"/>
      <c r="G1" s="34"/>
    </row>
    <row r="2" spans="1:17" ht="30.75" customHeight="1">
      <c r="A2" s="35"/>
      <c r="B2" s="35"/>
      <c r="C2" s="35"/>
      <c r="D2" s="35"/>
      <c r="E2" s="35"/>
      <c r="F2" s="36"/>
      <c r="G2" s="37" t="s">
        <v>46</v>
      </c>
    </row>
    <row r="3" spans="1:17" ht="36.75" customHeight="1">
      <c r="A3" s="38" t="s">
        <v>45</v>
      </c>
      <c r="B3" s="38" t="s">
        <v>44</v>
      </c>
      <c r="C3" s="38" t="s">
        <v>152</v>
      </c>
      <c r="D3" s="38"/>
      <c r="E3" s="38"/>
      <c r="F3" s="39" t="s">
        <v>153</v>
      </c>
      <c r="G3" s="38" t="s">
        <v>43</v>
      </c>
      <c r="J3" s="27"/>
      <c r="K3" s="27"/>
      <c r="L3" s="27"/>
      <c r="M3" s="27"/>
      <c r="N3" s="27"/>
      <c r="O3" s="27"/>
      <c r="P3" s="27"/>
      <c r="Q3" s="27"/>
    </row>
    <row r="4" spans="1:17" ht="72" customHeight="1">
      <c r="A4" s="38"/>
      <c r="B4" s="38"/>
      <c r="C4" s="39" t="s">
        <v>127</v>
      </c>
      <c r="D4" s="39" t="s">
        <v>41</v>
      </c>
      <c r="E4" s="39" t="s">
        <v>42</v>
      </c>
      <c r="F4" s="39" t="s">
        <v>41</v>
      </c>
      <c r="G4" s="38"/>
      <c r="I4" s="6"/>
      <c r="J4" s="27"/>
      <c r="K4" s="27"/>
      <c r="L4" s="27"/>
      <c r="M4" s="27"/>
      <c r="N4" s="27"/>
      <c r="O4" s="27"/>
      <c r="P4" s="27"/>
      <c r="Q4" s="27"/>
    </row>
    <row r="5" spans="1:17" ht="12.75" customHeight="1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6"/>
      <c r="I5" s="6"/>
      <c r="J5" s="5"/>
      <c r="K5" s="5"/>
      <c r="L5" s="5"/>
      <c r="M5" s="5"/>
      <c r="N5" s="5"/>
      <c r="O5" s="5"/>
    </row>
    <row r="6" spans="1:17" ht="20.25" customHeight="1">
      <c r="A6" s="41" t="s">
        <v>40</v>
      </c>
      <c r="B6" s="42" t="s">
        <v>39</v>
      </c>
      <c r="C6" s="43">
        <f>C7+C20</f>
        <v>95234.2</v>
      </c>
      <c r="D6" s="43">
        <f>D7+D20</f>
        <v>45325.499999999993</v>
      </c>
      <c r="E6" s="44">
        <f>D6/C6*100</f>
        <v>47.593721583212748</v>
      </c>
      <c r="F6" s="43">
        <f>F7+F20</f>
        <v>43742.799999999996</v>
      </c>
      <c r="G6" s="43">
        <f>D6/F6*100</f>
        <v>103.61819545159432</v>
      </c>
      <c r="J6" s="28"/>
      <c r="K6" s="28"/>
      <c r="L6" s="28"/>
      <c r="M6" s="28"/>
      <c r="N6" s="28"/>
      <c r="O6" s="28"/>
      <c r="P6" s="28"/>
      <c r="Q6" s="28"/>
    </row>
    <row r="7" spans="1:17" ht="20.25" customHeight="1">
      <c r="A7" s="41"/>
      <c r="B7" s="42" t="s">
        <v>38</v>
      </c>
      <c r="C7" s="43">
        <f>C8+C10+C13+C17+C19</f>
        <v>79965.2</v>
      </c>
      <c r="D7" s="43">
        <f>D8+D10+D13+D17+D19</f>
        <v>42785.299999999996</v>
      </c>
      <c r="E7" s="44">
        <f t="shared" ref="E7:E31" si="0">D7/C7*100</f>
        <v>53.504899631339633</v>
      </c>
      <c r="F7" s="43">
        <f>F8+F10+F13+F17+F19</f>
        <v>40593.599999999999</v>
      </c>
      <c r="G7" s="43">
        <f t="shared" ref="G7:G35" si="1">D7/F7*100</f>
        <v>105.39912695597336</v>
      </c>
      <c r="I7" s="4"/>
      <c r="J7" s="28"/>
      <c r="K7" s="28"/>
      <c r="L7" s="28"/>
      <c r="M7" s="28"/>
      <c r="N7" s="28"/>
      <c r="O7" s="28"/>
      <c r="P7" s="28"/>
      <c r="Q7" s="28"/>
    </row>
    <row r="8" spans="1:17" ht="20.25" customHeight="1">
      <c r="A8" s="45" t="s">
        <v>37</v>
      </c>
      <c r="B8" s="46" t="s">
        <v>36</v>
      </c>
      <c r="C8" s="47">
        <v>41187.599999999999</v>
      </c>
      <c r="D8" s="47">
        <v>24291.1</v>
      </c>
      <c r="E8" s="48">
        <f t="shared" si="0"/>
        <v>58.976730860744496</v>
      </c>
      <c r="F8" s="47">
        <v>21525.7</v>
      </c>
      <c r="G8" s="49">
        <f t="shared" si="1"/>
        <v>112.84696897197301</v>
      </c>
      <c r="H8" s="3"/>
      <c r="I8" s="4"/>
      <c r="J8" s="28"/>
      <c r="K8" s="28"/>
      <c r="L8" s="28"/>
      <c r="M8" s="28"/>
      <c r="N8" s="28"/>
      <c r="O8" s="28"/>
      <c r="P8" s="28"/>
      <c r="Q8" s="28"/>
    </row>
    <row r="9" spans="1:17" ht="28.5" customHeight="1">
      <c r="A9" s="45" t="s">
        <v>35</v>
      </c>
      <c r="B9" s="46" t="s">
        <v>34</v>
      </c>
      <c r="C9" s="47">
        <v>41187.599999999999</v>
      </c>
      <c r="D9" s="49">
        <v>24291.1</v>
      </c>
      <c r="E9" s="48">
        <f t="shared" si="0"/>
        <v>58.976730860744496</v>
      </c>
      <c r="F9" s="49">
        <v>21525.7</v>
      </c>
      <c r="G9" s="49">
        <f t="shared" si="1"/>
        <v>112.84696897197301</v>
      </c>
      <c r="H9" s="3"/>
      <c r="I9" s="4"/>
      <c r="J9" s="28"/>
      <c r="K9" s="28"/>
      <c r="L9" s="28"/>
      <c r="M9" s="28"/>
      <c r="N9" s="28"/>
      <c r="O9" s="28"/>
      <c r="P9" s="28"/>
      <c r="Q9" s="28"/>
    </row>
    <row r="10" spans="1:17" ht="39" customHeight="1">
      <c r="A10" s="45" t="s">
        <v>33</v>
      </c>
      <c r="B10" s="50" t="s">
        <v>32</v>
      </c>
      <c r="C10" s="47">
        <v>23697</v>
      </c>
      <c r="D10" s="47">
        <v>12833.6</v>
      </c>
      <c r="E10" s="48">
        <f t="shared" si="0"/>
        <v>54.157066295311637</v>
      </c>
      <c r="F10" s="47">
        <v>13736.9</v>
      </c>
      <c r="G10" s="49">
        <f t="shared" si="1"/>
        <v>93.42428058732321</v>
      </c>
      <c r="H10" s="4"/>
      <c r="I10" s="4"/>
      <c r="J10" s="3"/>
      <c r="K10" s="3"/>
      <c r="L10" s="3"/>
      <c r="M10" s="3"/>
      <c r="N10" s="3"/>
      <c r="O10" s="3"/>
    </row>
    <row r="11" spans="1:17" ht="45" customHeight="1">
      <c r="A11" s="45" t="s">
        <v>31</v>
      </c>
      <c r="B11" s="46" t="s">
        <v>30</v>
      </c>
      <c r="C11" s="47">
        <v>23697</v>
      </c>
      <c r="D11" s="47">
        <v>12833.6</v>
      </c>
      <c r="E11" s="48">
        <f t="shared" si="0"/>
        <v>54.157066295311637</v>
      </c>
      <c r="F11" s="47">
        <v>13736.9</v>
      </c>
      <c r="G11" s="49">
        <f t="shared" si="1"/>
        <v>93.42428058732321</v>
      </c>
      <c r="J11" s="26"/>
      <c r="K11" s="26"/>
      <c r="L11" s="26"/>
      <c r="M11" s="26"/>
      <c r="N11" s="26"/>
      <c r="O11" s="26"/>
    </row>
    <row r="12" spans="1:17" ht="23.25" customHeight="1">
      <c r="A12" s="45"/>
      <c r="B12" s="51" t="s">
        <v>29</v>
      </c>
      <c r="C12" s="47">
        <v>23697</v>
      </c>
      <c r="D12" s="49">
        <v>12833.6</v>
      </c>
      <c r="E12" s="48">
        <f t="shared" si="0"/>
        <v>54.157066295311637</v>
      </c>
      <c r="F12" s="49">
        <v>13736.9</v>
      </c>
      <c r="G12" s="49">
        <f t="shared" si="1"/>
        <v>93.42428058732321</v>
      </c>
      <c r="J12" s="26"/>
      <c r="K12" s="26"/>
      <c r="L12" s="26"/>
      <c r="M12" s="26"/>
      <c r="N12" s="26"/>
      <c r="O12" s="26"/>
    </row>
    <row r="13" spans="1:17" ht="19.5" customHeight="1">
      <c r="A13" s="45" t="s">
        <v>28</v>
      </c>
      <c r="B13" s="46" t="s">
        <v>27</v>
      </c>
      <c r="C13" s="47">
        <v>2666.3</v>
      </c>
      <c r="D13" s="47">
        <v>2441</v>
      </c>
      <c r="E13" s="48">
        <f t="shared" si="0"/>
        <v>91.550088137118848</v>
      </c>
      <c r="F13" s="47">
        <v>2316</v>
      </c>
      <c r="G13" s="49">
        <f t="shared" si="1"/>
        <v>105.39723661485318</v>
      </c>
      <c r="J13" s="26"/>
      <c r="K13" s="26"/>
      <c r="L13" s="26"/>
      <c r="M13" s="26"/>
      <c r="N13" s="26"/>
      <c r="O13" s="26"/>
    </row>
    <row r="14" spans="1:17" ht="37.5" customHeight="1">
      <c r="A14" s="45" t="s">
        <v>128</v>
      </c>
      <c r="B14" s="46" t="s">
        <v>129</v>
      </c>
      <c r="C14" s="47">
        <v>214.5</v>
      </c>
      <c r="D14" s="47">
        <v>59.9</v>
      </c>
      <c r="E14" s="48">
        <f t="shared" si="0"/>
        <v>27.925407925407924</v>
      </c>
      <c r="F14" s="47">
        <v>576.5</v>
      </c>
      <c r="G14" s="49">
        <f t="shared" si="1"/>
        <v>10.39028620988725</v>
      </c>
      <c r="J14" s="26"/>
      <c r="K14" s="26"/>
      <c r="L14" s="26"/>
      <c r="M14" s="26"/>
      <c r="N14" s="26"/>
      <c r="O14" s="26"/>
    </row>
    <row r="15" spans="1:17" ht="29.25" customHeight="1">
      <c r="A15" s="45" t="s">
        <v>26</v>
      </c>
      <c r="B15" s="46" t="s">
        <v>25</v>
      </c>
      <c r="C15" s="47">
        <v>1651.8</v>
      </c>
      <c r="D15" s="49">
        <v>1654.7</v>
      </c>
      <c r="E15" s="48">
        <f t="shared" si="0"/>
        <v>100.17556604915849</v>
      </c>
      <c r="F15" s="49">
        <v>1174</v>
      </c>
      <c r="G15" s="49" t="s">
        <v>139</v>
      </c>
      <c r="J15" s="26"/>
      <c r="K15" s="26"/>
      <c r="L15" s="26"/>
      <c r="M15" s="26"/>
      <c r="N15" s="26"/>
      <c r="O15" s="26"/>
    </row>
    <row r="16" spans="1:17" ht="43.5" customHeight="1">
      <c r="A16" s="45" t="s">
        <v>142</v>
      </c>
      <c r="B16" s="46" t="s">
        <v>143</v>
      </c>
      <c r="C16" s="47">
        <v>800</v>
      </c>
      <c r="D16" s="49">
        <v>726.5</v>
      </c>
      <c r="E16" s="48">
        <f t="shared" si="0"/>
        <v>90.8125</v>
      </c>
      <c r="F16" s="49">
        <v>565.4</v>
      </c>
      <c r="G16" s="49" t="s">
        <v>139</v>
      </c>
      <c r="J16" s="25"/>
      <c r="K16" s="25"/>
      <c r="L16" s="25"/>
      <c r="M16" s="25"/>
      <c r="N16" s="25"/>
      <c r="O16" s="25"/>
    </row>
    <row r="17" spans="1:7" ht="29.25" customHeight="1">
      <c r="A17" s="52" t="s">
        <v>24</v>
      </c>
      <c r="B17" s="46" t="s">
        <v>23</v>
      </c>
      <c r="C17" s="47">
        <v>10064.299999999999</v>
      </c>
      <c r="D17" s="47">
        <v>2002.1</v>
      </c>
      <c r="E17" s="48">
        <f t="shared" si="0"/>
        <v>19.893087447711217</v>
      </c>
      <c r="F17" s="47">
        <v>2094.6</v>
      </c>
      <c r="G17" s="49">
        <v>95.6</v>
      </c>
    </row>
    <row r="18" spans="1:7" ht="25.5" customHeight="1">
      <c r="A18" s="45" t="s">
        <v>22</v>
      </c>
      <c r="B18" s="46" t="s">
        <v>21</v>
      </c>
      <c r="C18" s="47">
        <v>10064.299999999999</v>
      </c>
      <c r="D18" s="49">
        <v>2002.1</v>
      </c>
      <c r="E18" s="48">
        <f t="shared" si="0"/>
        <v>19.893087447711217</v>
      </c>
      <c r="F18" s="49">
        <v>2094.6</v>
      </c>
      <c r="G18" s="49">
        <v>95.6</v>
      </c>
    </row>
    <row r="19" spans="1:7" ht="21.75" customHeight="1">
      <c r="A19" s="45" t="s">
        <v>20</v>
      </c>
      <c r="B19" s="46" t="s">
        <v>19</v>
      </c>
      <c r="C19" s="47">
        <v>2350</v>
      </c>
      <c r="D19" s="49">
        <v>1217.5</v>
      </c>
      <c r="E19" s="48">
        <f t="shared" si="0"/>
        <v>51.808510638297875</v>
      </c>
      <c r="F19" s="49">
        <v>920.4</v>
      </c>
      <c r="G19" s="49">
        <f t="shared" si="1"/>
        <v>132.27944372012169</v>
      </c>
    </row>
    <row r="20" spans="1:7" ht="24.75" customHeight="1">
      <c r="A20" s="45"/>
      <c r="B20" s="42" t="s">
        <v>18</v>
      </c>
      <c r="C20" s="53">
        <f>C21+C22+C23+C24+C25+C26</f>
        <v>15269.000000000002</v>
      </c>
      <c r="D20" s="53">
        <f>D21+D22+D23+D24+D25+D26</f>
        <v>2540.2000000000003</v>
      </c>
      <c r="E20" s="44">
        <f t="shared" si="0"/>
        <v>16.636321959525837</v>
      </c>
      <c r="F20" s="53">
        <f>F21+F22+F23+F24+F25+F26</f>
        <v>3149.2</v>
      </c>
      <c r="G20" s="43">
        <f>D20/F20*100</f>
        <v>80.661755366442293</v>
      </c>
    </row>
    <row r="21" spans="1:7" ht="51" customHeight="1">
      <c r="A21" s="45" t="s">
        <v>17</v>
      </c>
      <c r="B21" s="46" t="s">
        <v>16</v>
      </c>
      <c r="C21" s="47">
        <v>1111</v>
      </c>
      <c r="D21" s="54">
        <v>395.6</v>
      </c>
      <c r="E21" s="48">
        <f t="shared" si="0"/>
        <v>35.607560756075607</v>
      </c>
      <c r="F21" s="47">
        <v>504.5</v>
      </c>
      <c r="G21" s="49">
        <f>D21/F21*100</f>
        <v>78.414271555996038</v>
      </c>
    </row>
    <row r="22" spans="1:7" ht="26.25" customHeight="1">
      <c r="A22" s="45" t="s">
        <v>15</v>
      </c>
      <c r="B22" s="46" t="s">
        <v>14</v>
      </c>
      <c r="C22" s="47">
        <v>784.8</v>
      </c>
      <c r="D22" s="54">
        <v>96.1</v>
      </c>
      <c r="E22" s="48">
        <f t="shared" si="0"/>
        <v>12.245158002038735</v>
      </c>
      <c r="F22" s="47">
        <v>92.7</v>
      </c>
      <c r="G22" s="49">
        <f t="shared" si="1"/>
        <v>103.66774541531822</v>
      </c>
    </row>
    <row r="23" spans="1:7" ht="39.75" customHeight="1">
      <c r="A23" s="45" t="s">
        <v>13</v>
      </c>
      <c r="B23" s="46" t="s">
        <v>12</v>
      </c>
      <c r="C23" s="47">
        <v>22.8</v>
      </c>
      <c r="D23" s="54">
        <v>30.3</v>
      </c>
      <c r="E23" s="48">
        <f t="shared" si="0"/>
        <v>132.89473684210526</v>
      </c>
      <c r="F23" s="47">
        <v>3.8</v>
      </c>
      <c r="G23" s="49"/>
    </row>
    <row r="24" spans="1:7" ht="37.5" customHeight="1">
      <c r="A24" s="45" t="s">
        <v>11</v>
      </c>
      <c r="B24" s="46" t="s">
        <v>10</v>
      </c>
      <c r="C24" s="47">
        <v>13067.7</v>
      </c>
      <c r="D24" s="54">
        <v>1789.3</v>
      </c>
      <c r="E24" s="48">
        <f t="shared" si="0"/>
        <v>13.692539620591226</v>
      </c>
      <c r="F24" s="47">
        <v>2360.1</v>
      </c>
      <c r="G24" s="49" t="s">
        <v>139</v>
      </c>
    </row>
    <row r="25" spans="1:7" ht="24.75" customHeight="1">
      <c r="A25" s="45" t="s">
        <v>9</v>
      </c>
      <c r="B25" s="46" t="s">
        <v>8</v>
      </c>
      <c r="C25" s="47">
        <v>282.7</v>
      </c>
      <c r="D25" s="54">
        <v>228.9</v>
      </c>
      <c r="E25" s="48">
        <f t="shared" si="0"/>
        <v>80.969225327201983</v>
      </c>
      <c r="F25" s="47">
        <v>182.4</v>
      </c>
      <c r="G25" s="49">
        <f t="shared" si="1"/>
        <v>125.49342105263158</v>
      </c>
    </row>
    <row r="26" spans="1:7" ht="27" customHeight="1">
      <c r="A26" s="45" t="s">
        <v>7</v>
      </c>
      <c r="B26" s="46" t="s">
        <v>6</v>
      </c>
      <c r="C26" s="47"/>
      <c r="D26" s="54">
        <v>0</v>
      </c>
      <c r="E26" s="48"/>
      <c r="F26" s="47">
        <v>5.7</v>
      </c>
      <c r="G26" s="49"/>
    </row>
    <row r="27" spans="1:7" ht="20.25" customHeight="1">
      <c r="A27" s="41" t="s">
        <v>5</v>
      </c>
      <c r="B27" s="42" t="s">
        <v>4</v>
      </c>
      <c r="C27" s="43">
        <f>C28+C34</f>
        <v>412632.8</v>
      </c>
      <c r="D27" s="43">
        <f>D28+D34+D33</f>
        <v>205682.1</v>
      </c>
      <c r="E27" s="44">
        <f t="shared" si="0"/>
        <v>49.846279791621029</v>
      </c>
      <c r="F27" s="43">
        <f>F28+F34</f>
        <v>223400.4</v>
      </c>
      <c r="G27" s="43">
        <f t="shared" si="1"/>
        <v>92.068814558971241</v>
      </c>
    </row>
    <row r="28" spans="1:7" ht="33.75" customHeight="1">
      <c r="A28" s="45" t="s">
        <v>3</v>
      </c>
      <c r="B28" s="46" t="s">
        <v>2</v>
      </c>
      <c r="C28" s="49">
        <v>412693.8</v>
      </c>
      <c r="D28" s="49">
        <v>205743.1</v>
      </c>
      <c r="E28" s="48">
        <f t="shared" si="0"/>
        <v>49.853692980122311</v>
      </c>
      <c r="F28" s="49">
        <v>223466.8</v>
      </c>
      <c r="G28" s="49">
        <f t="shared" si="1"/>
        <v>92.068754732246589</v>
      </c>
    </row>
    <row r="29" spans="1:7" ht="35.25" customHeight="1">
      <c r="A29" s="45" t="s">
        <v>131</v>
      </c>
      <c r="B29" s="46" t="s">
        <v>130</v>
      </c>
      <c r="C29" s="49">
        <v>106833.5</v>
      </c>
      <c r="D29" s="49">
        <v>53417.4</v>
      </c>
      <c r="E29" s="48">
        <f t="shared" si="0"/>
        <v>50.000608423387796</v>
      </c>
      <c r="F29" s="49">
        <v>57805.3</v>
      </c>
      <c r="G29" s="49">
        <f t="shared" si="1"/>
        <v>92.409173553290088</v>
      </c>
    </row>
    <row r="30" spans="1:7" ht="44.25" customHeight="1">
      <c r="A30" s="45" t="s">
        <v>132</v>
      </c>
      <c r="B30" s="46" t="s">
        <v>134</v>
      </c>
      <c r="C30" s="49">
        <v>48993.9</v>
      </c>
      <c r="D30" s="49">
        <v>20465.599999999999</v>
      </c>
      <c r="E30" s="48">
        <f t="shared" si="0"/>
        <v>41.771730766483174</v>
      </c>
      <c r="F30" s="49">
        <v>42748</v>
      </c>
      <c r="G30" s="49">
        <f t="shared" si="1"/>
        <v>47.87498830354636</v>
      </c>
    </row>
    <row r="31" spans="1:7" ht="31.5">
      <c r="A31" s="45" t="s">
        <v>135</v>
      </c>
      <c r="B31" s="46" t="s">
        <v>133</v>
      </c>
      <c r="C31" s="49">
        <v>239624</v>
      </c>
      <c r="D31" s="49">
        <v>119638</v>
      </c>
      <c r="E31" s="48">
        <f t="shared" si="0"/>
        <v>49.927386238440228</v>
      </c>
      <c r="F31" s="49">
        <v>111225.9</v>
      </c>
      <c r="G31" s="49">
        <f t="shared" si="1"/>
        <v>107.56307658557944</v>
      </c>
    </row>
    <row r="32" spans="1:7" ht="20.25" customHeight="1">
      <c r="A32" s="45" t="s">
        <v>136</v>
      </c>
      <c r="B32" s="46" t="s">
        <v>1</v>
      </c>
      <c r="C32" s="49">
        <v>17242.400000000001</v>
      </c>
      <c r="D32" s="49">
        <v>12222.1</v>
      </c>
      <c r="E32" s="48">
        <f>D32/C32*100</f>
        <v>70.883983668166834</v>
      </c>
      <c r="F32" s="49">
        <v>11687.5</v>
      </c>
      <c r="G32" s="49" t="s">
        <v>139</v>
      </c>
    </row>
    <row r="33" spans="1:7" ht="36" customHeight="1">
      <c r="A33" s="45" t="s">
        <v>140</v>
      </c>
      <c r="B33" s="46" t="s">
        <v>141</v>
      </c>
      <c r="C33" s="49"/>
      <c r="D33" s="49">
        <v>0</v>
      </c>
      <c r="E33" s="48"/>
      <c r="F33" s="49"/>
      <c r="G33" s="49"/>
    </row>
    <row r="34" spans="1:7" ht="34.5" customHeight="1">
      <c r="A34" s="45" t="s">
        <v>137</v>
      </c>
      <c r="B34" s="46" t="s">
        <v>138</v>
      </c>
      <c r="C34" s="49">
        <v>-61</v>
      </c>
      <c r="D34" s="49">
        <v>-61</v>
      </c>
      <c r="E34" s="48"/>
      <c r="F34" s="49">
        <v>-66.400000000000006</v>
      </c>
      <c r="G34" s="49"/>
    </row>
    <row r="35" spans="1:7" ht="22.5" customHeight="1">
      <c r="A35" s="55" t="s">
        <v>0</v>
      </c>
      <c r="B35" s="55"/>
      <c r="C35" s="43">
        <f>C6+C27</f>
        <v>507867</v>
      </c>
      <c r="D35" s="43">
        <f>D6+D27</f>
        <v>251007.6</v>
      </c>
      <c r="E35" s="43">
        <f t="shared" ref="E35" si="2">D35/C35*100</f>
        <v>49.423884599708188</v>
      </c>
      <c r="F35" s="53">
        <f>F6+F27</f>
        <v>267143.2</v>
      </c>
      <c r="G35" s="43">
        <f t="shared" si="1"/>
        <v>93.959943580821076</v>
      </c>
    </row>
    <row r="37" spans="1:7" ht="30.75" customHeight="1">
      <c r="A37" s="29" t="s">
        <v>147</v>
      </c>
      <c r="B37" s="29"/>
      <c r="C37" s="24"/>
      <c r="D37" s="24"/>
      <c r="E37" s="24"/>
      <c r="F37" s="30" t="s">
        <v>148</v>
      </c>
      <c r="G37" s="30"/>
    </row>
    <row r="39" spans="1:7">
      <c r="B39" s="2"/>
    </row>
  </sheetData>
  <mergeCells count="11">
    <mergeCell ref="A1:G1"/>
    <mergeCell ref="A3:A4"/>
    <mergeCell ref="B3:B4"/>
    <mergeCell ref="C3:E3"/>
    <mergeCell ref="G3:G4"/>
    <mergeCell ref="J11:O15"/>
    <mergeCell ref="A35:B35"/>
    <mergeCell ref="J3:Q4"/>
    <mergeCell ref="J6:Q9"/>
    <mergeCell ref="A37:B37"/>
    <mergeCell ref="F37:G37"/>
  </mergeCells>
  <pageMargins left="0.31496062992125984" right="0.19685039370078741" top="0.35433070866141736" bottom="0.74803149606299213" header="0" footer="0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4"/>
  <sheetViews>
    <sheetView tabSelected="1" zoomScale="80" zoomScaleNormal="80" zoomScaleSheetLayoutView="85" workbookViewId="0">
      <pane xSplit="2" ySplit="6" topLeftCell="C32" activePane="bottomRight" state="frozen"/>
      <selection pane="topRight" activeCell="B1" sqref="B1"/>
      <selection pane="bottomLeft" activeCell="A6" sqref="A6"/>
      <selection pane="bottomRight" activeCell="C49" sqref="C49"/>
    </sheetView>
  </sheetViews>
  <sheetFormatPr defaultRowHeight="11.25"/>
  <cols>
    <col min="1" max="1" width="22" style="7" customWidth="1"/>
    <col min="2" max="2" width="62.6640625" style="19" customWidth="1"/>
    <col min="3" max="3" width="26.33203125" style="19" customWidth="1"/>
    <col min="4" max="4" width="18.6640625" style="19" customWidth="1"/>
    <col min="5" max="5" width="16.83203125" style="20" customWidth="1"/>
    <col min="6" max="6" width="19.6640625" style="7" customWidth="1"/>
    <col min="7" max="7" width="27.1640625" style="7" customWidth="1"/>
    <col min="8" max="8" width="17.1640625" style="7" customWidth="1"/>
    <col min="9" max="9" width="20" style="7" customWidth="1"/>
    <col min="10" max="10" width="14.33203125" style="7" customWidth="1"/>
    <col min="11" max="11" width="12.5" style="7" customWidth="1"/>
    <col min="12" max="14" width="9.33203125" style="7"/>
    <col min="15" max="15" width="16.33203125" style="7" customWidth="1"/>
    <col min="16" max="256" width="9.33203125" style="7"/>
    <col min="257" max="257" width="22" style="7" customWidth="1"/>
    <col min="258" max="258" width="62.6640625" style="7" customWidth="1"/>
    <col min="259" max="259" width="23.6640625" style="7" customWidth="1"/>
    <col min="260" max="260" width="18.6640625" style="7" customWidth="1"/>
    <col min="261" max="261" width="16.83203125" style="7" customWidth="1"/>
    <col min="262" max="262" width="19.6640625" style="7" customWidth="1"/>
    <col min="263" max="263" width="25" style="7" customWidth="1"/>
    <col min="264" max="264" width="17.1640625" style="7" customWidth="1"/>
    <col min="265" max="265" width="20" style="7" customWidth="1"/>
    <col min="266" max="266" width="14.33203125" style="7" customWidth="1"/>
    <col min="267" max="267" width="12.5" style="7" customWidth="1"/>
    <col min="268" max="270" width="9.33203125" style="7"/>
    <col min="271" max="271" width="16.33203125" style="7" customWidth="1"/>
    <col min="272" max="512" width="9.33203125" style="7"/>
    <col min="513" max="513" width="22" style="7" customWidth="1"/>
    <col min="514" max="514" width="62.6640625" style="7" customWidth="1"/>
    <col min="515" max="515" width="23.6640625" style="7" customWidth="1"/>
    <col min="516" max="516" width="18.6640625" style="7" customWidth="1"/>
    <col min="517" max="517" width="16.83203125" style="7" customWidth="1"/>
    <col min="518" max="518" width="19.6640625" style="7" customWidth="1"/>
    <col min="519" max="519" width="25" style="7" customWidth="1"/>
    <col min="520" max="520" width="17.1640625" style="7" customWidth="1"/>
    <col min="521" max="521" width="20" style="7" customWidth="1"/>
    <col min="522" max="522" width="14.33203125" style="7" customWidth="1"/>
    <col min="523" max="523" width="12.5" style="7" customWidth="1"/>
    <col min="524" max="526" width="9.33203125" style="7"/>
    <col min="527" max="527" width="16.33203125" style="7" customWidth="1"/>
    <col min="528" max="768" width="9.33203125" style="7"/>
    <col min="769" max="769" width="22" style="7" customWidth="1"/>
    <col min="770" max="770" width="62.6640625" style="7" customWidth="1"/>
    <col min="771" max="771" width="23.6640625" style="7" customWidth="1"/>
    <col min="772" max="772" width="18.6640625" style="7" customWidth="1"/>
    <col min="773" max="773" width="16.83203125" style="7" customWidth="1"/>
    <col min="774" max="774" width="19.6640625" style="7" customWidth="1"/>
    <col min="775" max="775" width="25" style="7" customWidth="1"/>
    <col min="776" max="776" width="17.1640625" style="7" customWidth="1"/>
    <col min="777" max="777" width="20" style="7" customWidth="1"/>
    <col min="778" max="778" width="14.33203125" style="7" customWidth="1"/>
    <col min="779" max="779" width="12.5" style="7" customWidth="1"/>
    <col min="780" max="782" width="9.33203125" style="7"/>
    <col min="783" max="783" width="16.33203125" style="7" customWidth="1"/>
    <col min="784" max="1024" width="9.33203125" style="7"/>
    <col min="1025" max="1025" width="22" style="7" customWidth="1"/>
    <col min="1026" max="1026" width="62.6640625" style="7" customWidth="1"/>
    <col min="1027" max="1027" width="23.6640625" style="7" customWidth="1"/>
    <col min="1028" max="1028" width="18.6640625" style="7" customWidth="1"/>
    <col min="1029" max="1029" width="16.83203125" style="7" customWidth="1"/>
    <col min="1030" max="1030" width="19.6640625" style="7" customWidth="1"/>
    <col min="1031" max="1031" width="25" style="7" customWidth="1"/>
    <col min="1032" max="1032" width="17.1640625" style="7" customWidth="1"/>
    <col min="1033" max="1033" width="20" style="7" customWidth="1"/>
    <col min="1034" max="1034" width="14.33203125" style="7" customWidth="1"/>
    <col min="1035" max="1035" width="12.5" style="7" customWidth="1"/>
    <col min="1036" max="1038" width="9.33203125" style="7"/>
    <col min="1039" max="1039" width="16.33203125" style="7" customWidth="1"/>
    <col min="1040" max="1280" width="9.33203125" style="7"/>
    <col min="1281" max="1281" width="22" style="7" customWidth="1"/>
    <col min="1282" max="1282" width="62.6640625" style="7" customWidth="1"/>
    <col min="1283" max="1283" width="23.6640625" style="7" customWidth="1"/>
    <col min="1284" max="1284" width="18.6640625" style="7" customWidth="1"/>
    <col min="1285" max="1285" width="16.83203125" style="7" customWidth="1"/>
    <col min="1286" max="1286" width="19.6640625" style="7" customWidth="1"/>
    <col min="1287" max="1287" width="25" style="7" customWidth="1"/>
    <col min="1288" max="1288" width="17.1640625" style="7" customWidth="1"/>
    <col min="1289" max="1289" width="20" style="7" customWidth="1"/>
    <col min="1290" max="1290" width="14.33203125" style="7" customWidth="1"/>
    <col min="1291" max="1291" width="12.5" style="7" customWidth="1"/>
    <col min="1292" max="1294" width="9.33203125" style="7"/>
    <col min="1295" max="1295" width="16.33203125" style="7" customWidth="1"/>
    <col min="1296" max="1536" width="9.33203125" style="7"/>
    <col min="1537" max="1537" width="22" style="7" customWidth="1"/>
    <col min="1538" max="1538" width="62.6640625" style="7" customWidth="1"/>
    <col min="1539" max="1539" width="23.6640625" style="7" customWidth="1"/>
    <col min="1540" max="1540" width="18.6640625" style="7" customWidth="1"/>
    <col min="1541" max="1541" width="16.83203125" style="7" customWidth="1"/>
    <col min="1542" max="1542" width="19.6640625" style="7" customWidth="1"/>
    <col min="1543" max="1543" width="25" style="7" customWidth="1"/>
    <col min="1544" max="1544" width="17.1640625" style="7" customWidth="1"/>
    <col min="1545" max="1545" width="20" style="7" customWidth="1"/>
    <col min="1546" max="1546" width="14.33203125" style="7" customWidth="1"/>
    <col min="1547" max="1547" width="12.5" style="7" customWidth="1"/>
    <col min="1548" max="1550" width="9.33203125" style="7"/>
    <col min="1551" max="1551" width="16.33203125" style="7" customWidth="1"/>
    <col min="1552" max="1792" width="9.33203125" style="7"/>
    <col min="1793" max="1793" width="22" style="7" customWidth="1"/>
    <col min="1794" max="1794" width="62.6640625" style="7" customWidth="1"/>
    <col min="1795" max="1795" width="23.6640625" style="7" customWidth="1"/>
    <col min="1796" max="1796" width="18.6640625" style="7" customWidth="1"/>
    <col min="1797" max="1797" width="16.83203125" style="7" customWidth="1"/>
    <col min="1798" max="1798" width="19.6640625" style="7" customWidth="1"/>
    <col min="1799" max="1799" width="25" style="7" customWidth="1"/>
    <col min="1800" max="1800" width="17.1640625" style="7" customWidth="1"/>
    <col min="1801" max="1801" width="20" style="7" customWidth="1"/>
    <col min="1802" max="1802" width="14.33203125" style="7" customWidth="1"/>
    <col min="1803" max="1803" width="12.5" style="7" customWidth="1"/>
    <col min="1804" max="1806" width="9.33203125" style="7"/>
    <col min="1807" max="1807" width="16.33203125" style="7" customWidth="1"/>
    <col min="1808" max="2048" width="9.33203125" style="7"/>
    <col min="2049" max="2049" width="22" style="7" customWidth="1"/>
    <col min="2050" max="2050" width="62.6640625" style="7" customWidth="1"/>
    <col min="2051" max="2051" width="23.6640625" style="7" customWidth="1"/>
    <col min="2052" max="2052" width="18.6640625" style="7" customWidth="1"/>
    <col min="2053" max="2053" width="16.83203125" style="7" customWidth="1"/>
    <col min="2054" max="2054" width="19.6640625" style="7" customWidth="1"/>
    <col min="2055" max="2055" width="25" style="7" customWidth="1"/>
    <col min="2056" max="2056" width="17.1640625" style="7" customWidth="1"/>
    <col min="2057" max="2057" width="20" style="7" customWidth="1"/>
    <col min="2058" max="2058" width="14.33203125" style="7" customWidth="1"/>
    <col min="2059" max="2059" width="12.5" style="7" customWidth="1"/>
    <col min="2060" max="2062" width="9.33203125" style="7"/>
    <col min="2063" max="2063" width="16.33203125" style="7" customWidth="1"/>
    <col min="2064" max="2304" width="9.33203125" style="7"/>
    <col min="2305" max="2305" width="22" style="7" customWidth="1"/>
    <col min="2306" max="2306" width="62.6640625" style="7" customWidth="1"/>
    <col min="2307" max="2307" width="23.6640625" style="7" customWidth="1"/>
    <col min="2308" max="2308" width="18.6640625" style="7" customWidth="1"/>
    <col min="2309" max="2309" width="16.83203125" style="7" customWidth="1"/>
    <col min="2310" max="2310" width="19.6640625" style="7" customWidth="1"/>
    <col min="2311" max="2311" width="25" style="7" customWidth="1"/>
    <col min="2312" max="2312" width="17.1640625" style="7" customWidth="1"/>
    <col min="2313" max="2313" width="20" style="7" customWidth="1"/>
    <col min="2314" max="2314" width="14.33203125" style="7" customWidth="1"/>
    <col min="2315" max="2315" width="12.5" style="7" customWidth="1"/>
    <col min="2316" max="2318" width="9.33203125" style="7"/>
    <col min="2319" max="2319" width="16.33203125" style="7" customWidth="1"/>
    <col min="2320" max="2560" width="9.33203125" style="7"/>
    <col min="2561" max="2561" width="22" style="7" customWidth="1"/>
    <col min="2562" max="2562" width="62.6640625" style="7" customWidth="1"/>
    <col min="2563" max="2563" width="23.6640625" style="7" customWidth="1"/>
    <col min="2564" max="2564" width="18.6640625" style="7" customWidth="1"/>
    <col min="2565" max="2565" width="16.83203125" style="7" customWidth="1"/>
    <col min="2566" max="2566" width="19.6640625" style="7" customWidth="1"/>
    <col min="2567" max="2567" width="25" style="7" customWidth="1"/>
    <col min="2568" max="2568" width="17.1640625" style="7" customWidth="1"/>
    <col min="2569" max="2569" width="20" style="7" customWidth="1"/>
    <col min="2570" max="2570" width="14.33203125" style="7" customWidth="1"/>
    <col min="2571" max="2571" width="12.5" style="7" customWidth="1"/>
    <col min="2572" max="2574" width="9.33203125" style="7"/>
    <col min="2575" max="2575" width="16.33203125" style="7" customWidth="1"/>
    <col min="2576" max="2816" width="9.33203125" style="7"/>
    <col min="2817" max="2817" width="22" style="7" customWidth="1"/>
    <col min="2818" max="2818" width="62.6640625" style="7" customWidth="1"/>
    <col min="2819" max="2819" width="23.6640625" style="7" customWidth="1"/>
    <col min="2820" max="2820" width="18.6640625" style="7" customWidth="1"/>
    <col min="2821" max="2821" width="16.83203125" style="7" customWidth="1"/>
    <col min="2822" max="2822" width="19.6640625" style="7" customWidth="1"/>
    <col min="2823" max="2823" width="25" style="7" customWidth="1"/>
    <col min="2824" max="2824" width="17.1640625" style="7" customWidth="1"/>
    <col min="2825" max="2825" width="20" style="7" customWidth="1"/>
    <col min="2826" max="2826" width="14.33203125" style="7" customWidth="1"/>
    <col min="2827" max="2827" width="12.5" style="7" customWidth="1"/>
    <col min="2828" max="2830" width="9.33203125" style="7"/>
    <col min="2831" max="2831" width="16.33203125" style="7" customWidth="1"/>
    <col min="2832" max="3072" width="9.33203125" style="7"/>
    <col min="3073" max="3073" width="22" style="7" customWidth="1"/>
    <col min="3074" max="3074" width="62.6640625" style="7" customWidth="1"/>
    <col min="3075" max="3075" width="23.6640625" style="7" customWidth="1"/>
    <col min="3076" max="3076" width="18.6640625" style="7" customWidth="1"/>
    <col min="3077" max="3077" width="16.83203125" style="7" customWidth="1"/>
    <col min="3078" max="3078" width="19.6640625" style="7" customWidth="1"/>
    <col min="3079" max="3079" width="25" style="7" customWidth="1"/>
    <col min="3080" max="3080" width="17.1640625" style="7" customWidth="1"/>
    <col min="3081" max="3081" width="20" style="7" customWidth="1"/>
    <col min="3082" max="3082" width="14.33203125" style="7" customWidth="1"/>
    <col min="3083" max="3083" width="12.5" style="7" customWidth="1"/>
    <col min="3084" max="3086" width="9.33203125" style="7"/>
    <col min="3087" max="3087" width="16.33203125" style="7" customWidth="1"/>
    <col min="3088" max="3328" width="9.33203125" style="7"/>
    <col min="3329" max="3329" width="22" style="7" customWidth="1"/>
    <col min="3330" max="3330" width="62.6640625" style="7" customWidth="1"/>
    <col min="3331" max="3331" width="23.6640625" style="7" customWidth="1"/>
    <col min="3332" max="3332" width="18.6640625" style="7" customWidth="1"/>
    <col min="3333" max="3333" width="16.83203125" style="7" customWidth="1"/>
    <col min="3334" max="3334" width="19.6640625" style="7" customWidth="1"/>
    <col min="3335" max="3335" width="25" style="7" customWidth="1"/>
    <col min="3336" max="3336" width="17.1640625" style="7" customWidth="1"/>
    <col min="3337" max="3337" width="20" style="7" customWidth="1"/>
    <col min="3338" max="3338" width="14.33203125" style="7" customWidth="1"/>
    <col min="3339" max="3339" width="12.5" style="7" customWidth="1"/>
    <col min="3340" max="3342" width="9.33203125" style="7"/>
    <col min="3343" max="3343" width="16.33203125" style="7" customWidth="1"/>
    <col min="3344" max="3584" width="9.33203125" style="7"/>
    <col min="3585" max="3585" width="22" style="7" customWidth="1"/>
    <col min="3586" max="3586" width="62.6640625" style="7" customWidth="1"/>
    <col min="3587" max="3587" width="23.6640625" style="7" customWidth="1"/>
    <col min="3588" max="3588" width="18.6640625" style="7" customWidth="1"/>
    <col min="3589" max="3589" width="16.83203125" style="7" customWidth="1"/>
    <col min="3590" max="3590" width="19.6640625" style="7" customWidth="1"/>
    <col min="3591" max="3591" width="25" style="7" customWidth="1"/>
    <col min="3592" max="3592" width="17.1640625" style="7" customWidth="1"/>
    <col min="3593" max="3593" width="20" style="7" customWidth="1"/>
    <col min="3594" max="3594" width="14.33203125" style="7" customWidth="1"/>
    <col min="3595" max="3595" width="12.5" style="7" customWidth="1"/>
    <col min="3596" max="3598" width="9.33203125" style="7"/>
    <col min="3599" max="3599" width="16.33203125" style="7" customWidth="1"/>
    <col min="3600" max="3840" width="9.33203125" style="7"/>
    <col min="3841" max="3841" width="22" style="7" customWidth="1"/>
    <col min="3842" max="3842" width="62.6640625" style="7" customWidth="1"/>
    <col min="3843" max="3843" width="23.6640625" style="7" customWidth="1"/>
    <col min="3844" max="3844" width="18.6640625" style="7" customWidth="1"/>
    <col min="3845" max="3845" width="16.83203125" style="7" customWidth="1"/>
    <col min="3846" max="3846" width="19.6640625" style="7" customWidth="1"/>
    <col min="3847" max="3847" width="25" style="7" customWidth="1"/>
    <col min="3848" max="3848" width="17.1640625" style="7" customWidth="1"/>
    <col min="3849" max="3849" width="20" style="7" customWidth="1"/>
    <col min="3850" max="3850" width="14.33203125" style="7" customWidth="1"/>
    <col min="3851" max="3851" width="12.5" style="7" customWidth="1"/>
    <col min="3852" max="3854" width="9.33203125" style="7"/>
    <col min="3855" max="3855" width="16.33203125" style="7" customWidth="1"/>
    <col min="3856" max="4096" width="9.33203125" style="7"/>
    <col min="4097" max="4097" width="22" style="7" customWidth="1"/>
    <col min="4098" max="4098" width="62.6640625" style="7" customWidth="1"/>
    <col min="4099" max="4099" width="23.6640625" style="7" customWidth="1"/>
    <col min="4100" max="4100" width="18.6640625" style="7" customWidth="1"/>
    <col min="4101" max="4101" width="16.83203125" style="7" customWidth="1"/>
    <col min="4102" max="4102" width="19.6640625" style="7" customWidth="1"/>
    <col min="4103" max="4103" width="25" style="7" customWidth="1"/>
    <col min="4104" max="4104" width="17.1640625" style="7" customWidth="1"/>
    <col min="4105" max="4105" width="20" style="7" customWidth="1"/>
    <col min="4106" max="4106" width="14.33203125" style="7" customWidth="1"/>
    <col min="4107" max="4107" width="12.5" style="7" customWidth="1"/>
    <col min="4108" max="4110" width="9.33203125" style="7"/>
    <col min="4111" max="4111" width="16.33203125" style="7" customWidth="1"/>
    <col min="4112" max="4352" width="9.33203125" style="7"/>
    <col min="4353" max="4353" width="22" style="7" customWidth="1"/>
    <col min="4354" max="4354" width="62.6640625" style="7" customWidth="1"/>
    <col min="4355" max="4355" width="23.6640625" style="7" customWidth="1"/>
    <col min="4356" max="4356" width="18.6640625" style="7" customWidth="1"/>
    <col min="4357" max="4357" width="16.83203125" style="7" customWidth="1"/>
    <col min="4358" max="4358" width="19.6640625" style="7" customWidth="1"/>
    <col min="4359" max="4359" width="25" style="7" customWidth="1"/>
    <col min="4360" max="4360" width="17.1640625" style="7" customWidth="1"/>
    <col min="4361" max="4361" width="20" style="7" customWidth="1"/>
    <col min="4362" max="4362" width="14.33203125" style="7" customWidth="1"/>
    <col min="4363" max="4363" width="12.5" style="7" customWidth="1"/>
    <col min="4364" max="4366" width="9.33203125" style="7"/>
    <col min="4367" max="4367" width="16.33203125" style="7" customWidth="1"/>
    <col min="4368" max="4608" width="9.33203125" style="7"/>
    <col min="4609" max="4609" width="22" style="7" customWidth="1"/>
    <col min="4610" max="4610" width="62.6640625" style="7" customWidth="1"/>
    <col min="4611" max="4611" width="23.6640625" style="7" customWidth="1"/>
    <col min="4612" max="4612" width="18.6640625" style="7" customWidth="1"/>
    <col min="4613" max="4613" width="16.83203125" style="7" customWidth="1"/>
    <col min="4614" max="4614" width="19.6640625" style="7" customWidth="1"/>
    <col min="4615" max="4615" width="25" style="7" customWidth="1"/>
    <col min="4616" max="4616" width="17.1640625" style="7" customWidth="1"/>
    <col min="4617" max="4617" width="20" style="7" customWidth="1"/>
    <col min="4618" max="4618" width="14.33203125" style="7" customWidth="1"/>
    <col min="4619" max="4619" width="12.5" style="7" customWidth="1"/>
    <col min="4620" max="4622" width="9.33203125" style="7"/>
    <col min="4623" max="4623" width="16.33203125" style="7" customWidth="1"/>
    <col min="4624" max="4864" width="9.33203125" style="7"/>
    <col min="4865" max="4865" width="22" style="7" customWidth="1"/>
    <col min="4866" max="4866" width="62.6640625" style="7" customWidth="1"/>
    <col min="4867" max="4867" width="23.6640625" style="7" customWidth="1"/>
    <col min="4868" max="4868" width="18.6640625" style="7" customWidth="1"/>
    <col min="4869" max="4869" width="16.83203125" style="7" customWidth="1"/>
    <col min="4870" max="4870" width="19.6640625" style="7" customWidth="1"/>
    <col min="4871" max="4871" width="25" style="7" customWidth="1"/>
    <col min="4872" max="4872" width="17.1640625" style="7" customWidth="1"/>
    <col min="4873" max="4873" width="20" style="7" customWidth="1"/>
    <col min="4874" max="4874" width="14.33203125" style="7" customWidth="1"/>
    <col min="4875" max="4875" width="12.5" style="7" customWidth="1"/>
    <col min="4876" max="4878" width="9.33203125" style="7"/>
    <col min="4879" max="4879" width="16.33203125" style="7" customWidth="1"/>
    <col min="4880" max="5120" width="9.33203125" style="7"/>
    <col min="5121" max="5121" width="22" style="7" customWidth="1"/>
    <col min="5122" max="5122" width="62.6640625" style="7" customWidth="1"/>
    <col min="5123" max="5123" width="23.6640625" style="7" customWidth="1"/>
    <col min="5124" max="5124" width="18.6640625" style="7" customWidth="1"/>
    <col min="5125" max="5125" width="16.83203125" style="7" customWidth="1"/>
    <col min="5126" max="5126" width="19.6640625" style="7" customWidth="1"/>
    <col min="5127" max="5127" width="25" style="7" customWidth="1"/>
    <col min="5128" max="5128" width="17.1640625" style="7" customWidth="1"/>
    <col min="5129" max="5129" width="20" style="7" customWidth="1"/>
    <col min="5130" max="5130" width="14.33203125" style="7" customWidth="1"/>
    <col min="5131" max="5131" width="12.5" style="7" customWidth="1"/>
    <col min="5132" max="5134" width="9.33203125" style="7"/>
    <col min="5135" max="5135" width="16.33203125" style="7" customWidth="1"/>
    <col min="5136" max="5376" width="9.33203125" style="7"/>
    <col min="5377" max="5377" width="22" style="7" customWidth="1"/>
    <col min="5378" max="5378" width="62.6640625" style="7" customWidth="1"/>
    <col min="5379" max="5379" width="23.6640625" style="7" customWidth="1"/>
    <col min="5380" max="5380" width="18.6640625" style="7" customWidth="1"/>
    <col min="5381" max="5381" width="16.83203125" style="7" customWidth="1"/>
    <col min="5382" max="5382" width="19.6640625" style="7" customWidth="1"/>
    <col min="5383" max="5383" width="25" style="7" customWidth="1"/>
    <col min="5384" max="5384" width="17.1640625" style="7" customWidth="1"/>
    <col min="5385" max="5385" width="20" style="7" customWidth="1"/>
    <col min="5386" max="5386" width="14.33203125" style="7" customWidth="1"/>
    <col min="5387" max="5387" width="12.5" style="7" customWidth="1"/>
    <col min="5388" max="5390" width="9.33203125" style="7"/>
    <col min="5391" max="5391" width="16.33203125" style="7" customWidth="1"/>
    <col min="5392" max="5632" width="9.33203125" style="7"/>
    <col min="5633" max="5633" width="22" style="7" customWidth="1"/>
    <col min="5634" max="5634" width="62.6640625" style="7" customWidth="1"/>
    <col min="5635" max="5635" width="23.6640625" style="7" customWidth="1"/>
    <col min="5636" max="5636" width="18.6640625" style="7" customWidth="1"/>
    <col min="5637" max="5637" width="16.83203125" style="7" customWidth="1"/>
    <col min="5638" max="5638" width="19.6640625" style="7" customWidth="1"/>
    <col min="5639" max="5639" width="25" style="7" customWidth="1"/>
    <col min="5640" max="5640" width="17.1640625" style="7" customWidth="1"/>
    <col min="5641" max="5641" width="20" style="7" customWidth="1"/>
    <col min="5642" max="5642" width="14.33203125" style="7" customWidth="1"/>
    <col min="5643" max="5643" width="12.5" style="7" customWidth="1"/>
    <col min="5644" max="5646" width="9.33203125" style="7"/>
    <col min="5647" max="5647" width="16.33203125" style="7" customWidth="1"/>
    <col min="5648" max="5888" width="9.33203125" style="7"/>
    <col min="5889" max="5889" width="22" style="7" customWidth="1"/>
    <col min="5890" max="5890" width="62.6640625" style="7" customWidth="1"/>
    <col min="5891" max="5891" width="23.6640625" style="7" customWidth="1"/>
    <col min="5892" max="5892" width="18.6640625" style="7" customWidth="1"/>
    <col min="5893" max="5893" width="16.83203125" style="7" customWidth="1"/>
    <col min="5894" max="5894" width="19.6640625" style="7" customWidth="1"/>
    <col min="5895" max="5895" width="25" style="7" customWidth="1"/>
    <col min="5896" max="5896" width="17.1640625" style="7" customWidth="1"/>
    <col min="5897" max="5897" width="20" style="7" customWidth="1"/>
    <col min="5898" max="5898" width="14.33203125" style="7" customWidth="1"/>
    <col min="5899" max="5899" width="12.5" style="7" customWidth="1"/>
    <col min="5900" max="5902" width="9.33203125" style="7"/>
    <col min="5903" max="5903" width="16.33203125" style="7" customWidth="1"/>
    <col min="5904" max="6144" width="9.33203125" style="7"/>
    <col min="6145" max="6145" width="22" style="7" customWidth="1"/>
    <col min="6146" max="6146" width="62.6640625" style="7" customWidth="1"/>
    <col min="6147" max="6147" width="23.6640625" style="7" customWidth="1"/>
    <col min="6148" max="6148" width="18.6640625" style="7" customWidth="1"/>
    <col min="6149" max="6149" width="16.83203125" style="7" customWidth="1"/>
    <col min="6150" max="6150" width="19.6640625" style="7" customWidth="1"/>
    <col min="6151" max="6151" width="25" style="7" customWidth="1"/>
    <col min="6152" max="6152" width="17.1640625" style="7" customWidth="1"/>
    <col min="6153" max="6153" width="20" style="7" customWidth="1"/>
    <col min="6154" max="6154" width="14.33203125" style="7" customWidth="1"/>
    <col min="6155" max="6155" width="12.5" style="7" customWidth="1"/>
    <col min="6156" max="6158" width="9.33203125" style="7"/>
    <col min="6159" max="6159" width="16.33203125" style="7" customWidth="1"/>
    <col min="6160" max="6400" width="9.33203125" style="7"/>
    <col min="6401" max="6401" width="22" style="7" customWidth="1"/>
    <col min="6402" max="6402" width="62.6640625" style="7" customWidth="1"/>
    <col min="6403" max="6403" width="23.6640625" style="7" customWidth="1"/>
    <col min="6404" max="6404" width="18.6640625" style="7" customWidth="1"/>
    <col min="6405" max="6405" width="16.83203125" style="7" customWidth="1"/>
    <col min="6406" max="6406" width="19.6640625" style="7" customWidth="1"/>
    <col min="6407" max="6407" width="25" style="7" customWidth="1"/>
    <col min="6408" max="6408" width="17.1640625" style="7" customWidth="1"/>
    <col min="6409" max="6409" width="20" style="7" customWidth="1"/>
    <col min="6410" max="6410" width="14.33203125" style="7" customWidth="1"/>
    <col min="6411" max="6411" width="12.5" style="7" customWidth="1"/>
    <col min="6412" max="6414" width="9.33203125" style="7"/>
    <col min="6415" max="6415" width="16.33203125" style="7" customWidth="1"/>
    <col min="6416" max="6656" width="9.33203125" style="7"/>
    <col min="6657" max="6657" width="22" style="7" customWidth="1"/>
    <col min="6658" max="6658" width="62.6640625" style="7" customWidth="1"/>
    <col min="6659" max="6659" width="23.6640625" style="7" customWidth="1"/>
    <col min="6660" max="6660" width="18.6640625" style="7" customWidth="1"/>
    <col min="6661" max="6661" width="16.83203125" style="7" customWidth="1"/>
    <col min="6662" max="6662" width="19.6640625" style="7" customWidth="1"/>
    <col min="6663" max="6663" width="25" style="7" customWidth="1"/>
    <col min="6664" max="6664" width="17.1640625" style="7" customWidth="1"/>
    <col min="6665" max="6665" width="20" style="7" customWidth="1"/>
    <col min="6666" max="6666" width="14.33203125" style="7" customWidth="1"/>
    <col min="6667" max="6667" width="12.5" style="7" customWidth="1"/>
    <col min="6668" max="6670" width="9.33203125" style="7"/>
    <col min="6671" max="6671" width="16.33203125" style="7" customWidth="1"/>
    <col min="6672" max="6912" width="9.33203125" style="7"/>
    <col min="6913" max="6913" width="22" style="7" customWidth="1"/>
    <col min="6914" max="6914" width="62.6640625" style="7" customWidth="1"/>
    <col min="6915" max="6915" width="23.6640625" style="7" customWidth="1"/>
    <col min="6916" max="6916" width="18.6640625" style="7" customWidth="1"/>
    <col min="6917" max="6917" width="16.83203125" style="7" customWidth="1"/>
    <col min="6918" max="6918" width="19.6640625" style="7" customWidth="1"/>
    <col min="6919" max="6919" width="25" style="7" customWidth="1"/>
    <col min="6920" max="6920" width="17.1640625" style="7" customWidth="1"/>
    <col min="6921" max="6921" width="20" style="7" customWidth="1"/>
    <col min="6922" max="6922" width="14.33203125" style="7" customWidth="1"/>
    <col min="6923" max="6923" width="12.5" style="7" customWidth="1"/>
    <col min="6924" max="6926" width="9.33203125" style="7"/>
    <col min="6927" max="6927" width="16.33203125" style="7" customWidth="1"/>
    <col min="6928" max="7168" width="9.33203125" style="7"/>
    <col min="7169" max="7169" width="22" style="7" customWidth="1"/>
    <col min="7170" max="7170" width="62.6640625" style="7" customWidth="1"/>
    <col min="7171" max="7171" width="23.6640625" style="7" customWidth="1"/>
    <col min="7172" max="7172" width="18.6640625" style="7" customWidth="1"/>
    <col min="7173" max="7173" width="16.83203125" style="7" customWidth="1"/>
    <col min="7174" max="7174" width="19.6640625" style="7" customWidth="1"/>
    <col min="7175" max="7175" width="25" style="7" customWidth="1"/>
    <col min="7176" max="7176" width="17.1640625" style="7" customWidth="1"/>
    <col min="7177" max="7177" width="20" style="7" customWidth="1"/>
    <col min="7178" max="7178" width="14.33203125" style="7" customWidth="1"/>
    <col min="7179" max="7179" width="12.5" style="7" customWidth="1"/>
    <col min="7180" max="7182" width="9.33203125" style="7"/>
    <col min="7183" max="7183" width="16.33203125" style="7" customWidth="1"/>
    <col min="7184" max="7424" width="9.33203125" style="7"/>
    <col min="7425" max="7425" width="22" style="7" customWidth="1"/>
    <col min="7426" max="7426" width="62.6640625" style="7" customWidth="1"/>
    <col min="7427" max="7427" width="23.6640625" style="7" customWidth="1"/>
    <col min="7428" max="7428" width="18.6640625" style="7" customWidth="1"/>
    <col min="7429" max="7429" width="16.83203125" style="7" customWidth="1"/>
    <col min="7430" max="7430" width="19.6640625" style="7" customWidth="1"/>
    <col min="7431" max="7431" width="25" style="7" customWidth="1"/>
    <col min="7432" max="7432" width="17.1640625" style="7" customWidth="1"/>
    <col min="7433" max="7433" width="20" style="7" customWidth="1"/>
    <col min="7434" max="7434" width="14.33203125" style="7" customWidth="1"/>
    <col min="7435" max="7435" width="12.5" style="7" customWidth="1"/>
    <col min="7436" max="7438" width="9.33203125" style="7"/>
    <col min="7439" max="7439" width="16.33203125" style="7" customWidth="1"/>
    <col min="7440" max="7680" width="9.33203125" style="7"/>
    <col min="7681" max="7681" width="22" style="7" customWidth="1"/>
    <col min="7682" max="7682" width="62.6640625" style="7" customWidth="1"/>
    <col min="7683" max="7683" width="23.6640625" style="7" customWidth="1"/>
    <col min="7684" max="7684" width="18.6640625" style="7" customWidth="1"/>
    <col min="7685" max="7685" width="16.83203125" style="7" customWidth="1"/>
    <col min="7686" max="7686" width="19.6640625" style="7" customWidth="1"/>
    <col min="7687" max="7687" width="25" style="7" customWidth="1"/>
    <col min="7688" max="7688" width="17.1640625" style="7" customWidth="1"/>
    <col min="7689" max="7689" width="20" style="7" customWidth="1"/>
    <col min="7690" max="7690" width="14.33203125" style="7" customWidth="1"/>
    <col min="7691" max="7691" width="12.5" style="7" customWidth="1"/>
    <col min="7692" max="7694" width="9.33203125" style="7"/>
    <col min="7695" max="7695" width="16.33203125" style="7" customWidth="1"/>
    <col min="7696" max="7936" width="9.33203125" style="7"/>
    <col min="7937" max="7937" width="22" style="7" customWidth="1"/>
    <col min="7938" max="7938" width="62.6640625" style="7" customWidth="1"/>
    <col min="7939" max="7939" width="23.6640625" style="7" customWidth="1"/>
    <col min="7940" max="7940" width="18.6640625" style="7" customWidth="1"/>
    <col min="7941" max="7941" width="16.83203125" style="7" customWidth="1"/>
    <col min="7942" max="7942" width="19.6640625" style="7" customWidth="1"/>
    <col min="7943" max="7943" width="25" style="7" customWidth="1"/>
    <col min="7944" max="7944" width="17.1640625" style="7" customWidth="1"/>
    <col min="7945" max="7945" width="20" style="7" customWidth="1"/>
    <col min="7946" max="7946" width="14.33203125" style="7" customWidth="1"/>
    <col min="7947" max="7947" width="12.5" style="7" customWidth="1"/>
    <col min="7948" max="7950" width="9.33203125" style="7"/>
    <col min="7951" max="7951" width="16.33203125" style="7" customWidth="1"/>
    <col min="7952" max="8192" width="9.33203125" style="7"/>
    <col min="8193" max="8193" width="22" style="7" customWidth="1"/>
    <col min="8194" max="8194" width="62.6640625" style="7" customWidth="1"/>
    <col min="8195" max="8195" width="23.6640625" style="7" customWidth="1"/>
    <col min="8196" max="8196" width="18.6640625" style="7" customWidth="1"/>
    <col min="8197" max="8197" width="16.83203125" style="7" customWidth="1"/>
    <col min="8198" max="8198" width="19.6640625" style="7" customWidth="1"/>
    <col min="8199" max="8199" width="25" style="7" customWidth="1"/>
    <col min="8200" max="8200" width="17.1640625" style="7" customWidth="1"/>
    <col min="8201" max="8201" width="20" style="7" customWidth="1"/>
    <col min="8202" max="8202" width="14.33203125" style="7" customWidth="1"/>
    <col min="8203" max="8203" width="12.5" style="7" customWidth="1"/>
    <col min="8204" max="8206" width="9.33203125" style="7"/>
    <col min="8207" max="8207" width="16.33203125" style="7" customWidth="1"/>
    <col min="8208" max="8448" width="9.33203125" style="7"/>
    <col min="8449" max="8449" width="22" style="7" customWidth="1"/>
    <col min="8450" max="8450" width="62.6640625" style="7" customWidth="1"/>
    <col min="8451" max="8451" width="23.6640625" style="7" customWidth="1"/>
    <col min="8452" max="8452" width="18.6640625" style="7" customWidth="1"/>
    <col min="8453" max="8453" width="16.83203125" style="7" customWidth="1"/>
    <col min="8454" max="8454" width="19.6640625" style="7" customWidth="1"/>
    <col min="8455" max="8455" width="25" style="7" customWidth="1"/>
    <col min="8456" max="8456" width="17.1640625" style="7" customWidth="1"/>
    <col min="8457" max="8457" width="20" style="7" customWidth="1"/>
    <col min="8458" max="8458" width="14.33203125" style="7" customWidth="1"/>
    <col min="8459" max="8459" width="12.5" style="7" customWidth="1"/>
    <col min="8460" max="8462" width="9.33203125" style="7"/>
    <col min="8463" max="8463" width="16.33203125" style="7" customWidth="1"/>
    <col min="8464" max="8704" width="9.33203125" style="7"/>
    <col min="8705" max="8705" width="22" style="7" customWidth="1"/>
    <col min="8706" max="8706" width="62.6640625" style="7" customWidth="1"/>
    <col min="8707" max="8707" width="23.6640625" style="7" customWidth="1"/>
    <col min="8708" max="8708" width="18.6640625" style="7" customWidth="1"/>
    <col min="8709" max="8709" width="16.83203125" style="7" customWidth="1"/>
    <col min="8710" max="8710" width="19.6640625" style="7" customWidth="1"/>
    <col min="8711" max="8711" width="25" style="7" customWidth="1"/>
    <col min="8712" max="8712" width="17.1640625" style="7" customWidth="1"/>
    <col min="8713" max="8713" width="20" style="7" customWidth="1"/>
    <col min="8714" max="8714" width="14.33203125" style="7" customWidth="1"/>
    <col min="8715" max="8715" width="12.5" style="7" customWidth="1"/>
    <col min="8716" max="8718" width="9.33203125" style="7"/>
    <col min="8719" max="8719" width="16.33203125" style="7" customWidth="1"/>
    <col min="8720" max="8960" width="9.33203125" style="7"/>
    <col min="8961" max="8961" width="22" style="7" customWidth="1"/>
    <col min="8962" max="8962" width="62.6640625" style="7" customWidth="1"/>
    <col min="8963" max="8963" width="23.6640625" style="7" customWidth="1"/>
    <col min="8964" max="8964" width="18.6640625" style="7" customWidth="1"/>
    <col min="8965" max="8965" width="16.83203125" style="7" customWidth="1"/>
    <col min="8966" max="8966" width="19.6640625" style="7" customWidth="1"/>
    <col min="8967" max="8967" width="25" style="7" customWidth="1"/>
    <col min="8968" max="8968" width="17.1640625" style="7" customWidth="1"/>
    <col min="8969" max="8969" width="20" style="7" customWidth="1"/>
    <col min="8970" max="8970" width="14.33203125" style="7" customWidth="1"/>
    <col min="8971" max="8971" width="12.5" style="7" customWidth="1"/>
    <col min="8972" max="8974" width="9.33203125" style="7"/>
    <col min="8975" max="8975" width="16.33203125" style="7" customWidth="1"/>
    <col min="8976" max="9216" width="9.33203125" style="7"/>
    <col min="9217" max="9217" width="22" style="7" customWidth="1"/>
    <col min="9218" max="9218" width="62.6640625" style="7" customWidth="1"/>
    <col min="9219" max="9219" width="23.6640625" style="7" customWidth="1"/>
    <col min="9220" max="9220" width="18.6640625" style="7" customWidth="1"/>
    <col min="9221" max="9221" width="16.83203125" style="7" customWidth="1"/>
    <col min="9222" max="9222" width="19.6640625" style="7" customWidth="1"/>
    <col min="9223" max="9223" width="25" style="7" customWidth="1"/>
    <col min="9224" max="9224" width="17.1640625" style="7" customWidth="1"/>
    <col min="9225" max="9225" width="20" style="7" customWidth="1"/>
    <col min="9226" max="9226" width="14.33203125" style="7" customWidth="1"/>
    <col min="9227" max="9227" width="12.5" style="7" customWidth="1"/>
    <col min="9228" max="9230" width="9.33203125" style="7"/>
    <col min="9231" max="9231" width="16.33203125" style="7" customWidth="1"/>
    <col min="9232" max="9472" width="9.33203125" style="7"/>
    <col min="9473" max="9473" width="22" style="7" customWidth="1"/>
    <col min="9474" max="9474" width="62.6640625" style="7" customWidth="1"/>
    <col min="9475" max="9475" width="23.6640625" style="7" customWidth="1"/>
    <col min="9476" max="9476" width="18.6640625" style="7" customWidth="1"/>
    <col min="9477" max="9477" width="16.83203125" style="7" customWidth="1"/>
    <col min="9478" max="9478" width="19.6640625" style="7" customWidth="1"/>
    <col min="9479" max="9479" width="25" style="7" customWidth="1"/>
    <col min="9480" max="9480" width="17.1640625" style="7" customWidth="1"/>
    <col min="9481" max="9481" width="20" style="7" customWidth="1"/>
    <col min="9482" max="9482" width="14.33203125" style="7" customWidth="1"/>
    <col min="9483" max="9483" width="12.5" style="7" customWidth="1"/>
    <col min="9484" max="9486" width="9.33203125" style="7"/>
    <col min="9487" max="9487" width="16.33203125" style="7" customWidth="1"/>
    <col min="9488" max="9728" width="9.33203125" style="7"/>
    <col min="9729" max="9729" width="22" style="7" customWidth="1"/>
    <col min="9730" max="9730" width="62.6640625" style="7" customWidth="1"/>
    <col min="9731" max="9731" width="23.6640625" style="7" customWidth="1"/>
    <col min="9732" max="9732" width="18.6640625" style="7" customWidth="1"/>
    <col min="9733" max="9733" width="16.83203125" style="7" customWidth="1"/>
    <col min="9734" max="9734" width="19.6640625" style="7" customWidth="1"/>
    <col min="9735" max="9735" width="25" style="7" customWidth="1"/>
    <col min="9736" max="9736" width="17.1640625" style="7" customWidth="1"/>
    <col min="9737" max="9737" width="20" style="7" customWidth="1"/>
    <col min="9738" max="9738" width="14.33203125" style="7" customWidth="1"/>
    <col min="9739" max="9739" width="12.5" style="7" customWidth="1"/>
    <col min="9740" max="9742" width="9.33203125" style="7"/>
    <col min="9743" max="9743" width="16.33203125" style="7" customWidth="1"/>
    <col min="9744" max="9984" width="9.33203125" style="7"/>
    <col min="9985" max="9985" width="22" style="7" customWidth="1"/>
    <col min="9986" max="9986" width="62.6640625" style="7" customWidth="1"/>
    <col min="9987" max="9987" width="23.6640625" style="7" customWidth="1"/>
    <col min="9988" max="9988" width="18.6640625" style="7" customWidth="1"/>
    <col min="9989" max="9989" width="16.83203125" style="7" customWidth="1"/>
    <col min="9990" max="9990" width="19.6640625" style="7" customWidth="1"/>
    <col min="9991" max="9991" width="25" style="7" customWidth="1"/>
    <col min="9992" max="9992" width="17.1640625" style="7" customWidth="1"/>
    <col min="9993" max="9993" width="20" style="7" customWidth="1"/>
    <col min="9994" max="9994" width="14.33203125" style="7" customWidth="1"/>
    <col min="9995" max="9995" width="12.5" style="7" customWidth="1"/>
    <col min="9996" max="9998" width="9.33203125" style="7"/>
    <col min="9999" max="9999" width="16.33203125" style="7" customWidth="1"/>
    <col min="10000" max="10240" width="9.33203125" style="7"/>
    <col min="10241" max="10241" width="22" style="7" customWidth="1"/>
    <col min="10242" max="10242" width="62.6640625" style="7" customWidth="1"/>
    <col min="10243" max="10243" width="23.6640625" style="7" customWidth="1"/>
    <col min="10244" max="10244" width="18.6640625" style="7" customWidth="1"/>
    <col min="10245" max="10245" width="16.83203125" style="7" customWidth="1"/>
    <col min="10246" max="10246" width="19.6640625" style="7" customWidth="1"/>
    <col min="10247" max="10247" width="25" style="7" customWidth="1"/>
    <col min="10248" max="10248" width="17.1640625" style="7" customWidth="1"/>
    <col min="10249" max="10249" width="20" style="7" customWidth="1"/>
    <col min="10250" max="10250" width="14.33203125" style="7" customWidth="1"/>
    <col min="10251" max="10251" width="12.5" style="7" customWidth="1"/>
    <col min="10252" max="10254" width="9.33203125" style="7"/>
    <col min="10255" max="10255" width="16.33203125" style="7" customWidth="1"/>
    <col min="10256" max="10496" width="9.33203125" style="7"/>
    <col min="10497" max="10497" width="22" style="7" customWidth="1"/>
    <col min="10498" max="10498" width="62.6640625" style="7" customWidth="1"/>
    <col min="10499" max="10499" width="23.6640625" style="7" customWidth="1"/>
    <col min="10500" max="10500" width="18.6640625" style="7" customWidth="1"/>
    <col min="10501" max="10501" width="16.83203125" style="7" customWidth="1"/>
    <col min="10502" max="10502" width="19.6640625" style="7" customWidth="1"/>
    <col min="10503" max="10503" width="25" style="7" customWidth="1"/>
    <col min="10504" max="10504" width="17.1640625" style="7" customWidth="1"/>
    <col min="10505" max="10505" width="20" style="7" customWidth="1"/>
    <col min="10506" max="10506" width="14.33203125" style="7" customWidth="1"/>
    <col min="10507" max="10507" width="12.5" style="7" customWidth="1"/>
    <col min="10508" max="10510" width="9.33203125" style="7"/>
    <col min="10511" max="10511" width="16.33203125" style="7" customWidth="1"/>
    <col min="10512" max="10752" width="9.33203125" style="7"/>
    <col min="10753" max="10753" width="22" style="7" customWidth="1"/>
    <col min="10754" max="10754" width="62.6640625" style="7" customWidth="1"/>
    <col min="10755" max="10755" width="23.6640625" style="7" customWidth="1"/>
    <col min="10756" max="10756" width="18.6640625" style="7" customWidth="1"/>
    <col min="10757" max="10757" width="16.83203125" style="7" customWidth="1"/>
    <col min="10758" max="10758" width="19.6640625" style="7" customWidth="1"/>
    <col min="10759" max="10759" width="25" style="7" customWidth="1"/>
    <col min="10760" max="10760" width="17.1640625" style="7" customWidth="1"/>
    <col min="10761" max="10761" width="20" style="7" customWidth="1"/>
    <col min="10762" max="10762" width="14.33203125" style="7" customWidth="1"/>
    <col min="10763" max="10763" width="12.5" style="7" customWidth="1"/>
    <col min="10764" max="10766" width="9.33203125" style="7"/>
    <col min="10767" max="10767" width="16.33203125" style="7" customWidth="1"/>
    <col min="10768" max="11008" width="9.33203125" style="7"/>
    <col min="11009" max="11009" width="22" style="7" customWidth="1"/>
    <col min="11010" max="11010" width="62.6640625" style="7" customWidth="1"/>
    <col min="11011" max="11011" width="23.6640625" style="7" customWidth="1"/>
    <col min="11012" max="11012" width="18.6640625" style="7" customWidth="1"/>
    <col min="11013" max="11013" width="16.83203125" style="7" customWidth="1"/>
    <col min="11014" max="11014" width="19.6640625" style="7" customWidth="1"/>
    <col min="11015" max="11015" width="25" style="7" customWidth="1"/>
    <col min="11016" max="11016" width="17.1640625" style="7" customWidth="1"/>
    <col min="11017" max="11017" width="20" style="7" customWidth="1"/>
    <col min="11018" max="11018" width="14.33203125" style="7" customWidth="1"/>
    <col min="11019" max="11019" width="12.5" style="7" customWidth="1"/>
    <col min="11020" max="11022" width="9.33203125" style="7"/>
    <col min="11023" max="11023" width="16.33203125" style="7" customWidth="1"/>
    <col min="11024" max="11264" width="9.33203125" style="7"/>
    <col min="11265" max="11265" width="22" style="7" customWidth="1"/>
    <col min="11266" max="11266" width="62.6640625" style="7" customWidth="1"/>
    <col min="11267" max="11267" width="23.6640625" style="7" customWidth="1"/>
    <col min="11268" max="11268" width="18.6640625" style="7" customWidth="1"/>
    <col min="11269" max="11269" width="16.83203125" style="7" customWidth="1"/>
    <col min="11270" max="11270" width="19.6640625" style="7" customWidth="1"/>
    <col min="11271" max="11271" width="25" style="7" customWidth="1"/>
    <col min="11272" max="11272" width="17.1640625" style="7" customWidth="1"/>
    <col min="11273" max="11273" width="20" style="7" customWidth="1"/>
    <col min="11274" max="11274" width="14.33203125" style="7" customWidth="1"/>
    <col min="11275" max="11275" width="12.5" style="7" customWidth="1"/>
    <col min="11276" max="11278" width="9.33203125" style="7"/>
    <col min="11279" max="11279" width="16.33203125" style="7" customWidth="1"/>
    <col min="11280" max="11520" width="9.33203125" style="7"/>
    <col min="11521" max="11521" width="22" style="7" customWidth="1"/>
    <col min="11522" max="11522" width="62.6640625" style="7" customWidth="1"/>
    <col min="11523" max="11523" width="23.6640625" style="7" customWidth="1"/>
    <col min="11524" max="11524" width="18.6640625" style="7" customWidth="1"/>
    <col min="11525" max="11525" width="16.83203125" style="7" customWidth="1"/>
    <col min="11526" max="11526" width="19.6640625" style="7" customWidth="1"/>
    <col min="11527" max="11527" width="25" style="7" customWidth="1"/>
    <col min="11528" max="11528" width="17.1640625" style="7" customWidth="1"/>
    <col min="11529" max="11529" width="20" style="7" customWidth="1"/>
    <col min="11530" max="11530" width="14.33203125" style="7" customWidth="1"/>
    <col min="11531" max="11531" width="12.5" style="7" customWidth="1"/>
    <col min="11532" max="11534" width="9.33203125" style="7"/>
    <col min="11535" max="11535" width="16.33203125" style="7" customWidth="1"/>
    <col min="11536" max="11776" width="9.33203125" style="7"/>
    <col min="11777" max="11777" width="22" style="7" customWidth="1"/>
    <col min="11778" max="11778" width="62.6640625" style="7" customWidth="1"/>
    <col min="11779" max="11779" width="23.6640625" style="7" customWidth="1"/>
    <col min="11780" max="11780" width="18.6640625" style="7" customWidth="1"/>
    <col min="11781" max="11781" width="16.83203125" style="7" customWidth="1"/>
    <col min="11782" max="11782" width="19.6640625" style="7" customWidth="1"/>
    <col min="11783" max="11783" width="25" style="7" customWidth="1"/>
    <col min="11784" max="11784" width="17.1640625" style="7" customWidth="1"/>
    <col min="11785" max="11785" width="20" style="7" customWidth="1"/>
    <col min="11786" max="11786" width="14.33203125" style="7" customWidth="1"/>
    <col min="11787" max="11787" width="12.5" style="7" customWidth="1"/>
    <col min="11788" max="11790" width="9.33203125" style="7"/>
    <col min="11791" max="11791" width="16.33203125" style="7" customWidth="1"/>
    <col min="11792" max="12032" width="9.33203125" style="7"/>
    <col min="12033" max="12033" width="22" style="7" customWidth="1"/>
    <col min="12034" max="12034" width="62.6640625" style="7" customWidth="1"/>
    <col min="12035" max="12035" width="23.6640625" style="7" customWidth="1"/>
    <col min="12036" max="12036" width="18.6640625" style="7" customWidth="1"/>
    <col min="12037" max="12037" width="16.83203125" style="7" customWidth="1"/>
    <col min="12038" max="12038" width="19.6640625" style="7" customWidth="1"/>
    <col min="12039" max="12039" width="25" style="7" customWidth="1"/>
    <col min="12040" max="12040" width="17.1640625" style="7" customWidth="1"/>
    <col min="12041" max="12041" width="20" style="7" customWidth="1"/>
    <col min="12042" max="12042" width="14.33203125" style="7" customWidth="1"/>
    <col min="12043" max="12043" width="12.5" style="7" customWidth="1"/>
    <col min="12044" max="12046" width="9.33203125" style="7"/>
    <col min="12047" max="12047" width="16.33203125" style="7" customWidth="1"/>
    <col min="12048" max="12288" width="9.33203125" style="7"/>
    <col min="12289" max="12289" width="22" style="7" customWidth="1"/>
    <col min="12290" max="12290" width="62.6640625" style="7" customWidth="1"/>
    <col min="12291" max="12291" width="23.6640625" style="7" customWidth="1"/>
    <col min="12292" max="12292" width="18.6640625" style="7" customWidth="1"/>
    <col min="12293" max="12293" width="16.83203125" style="7" customWidth="1"/>
    <col min="12294" max="12294" width="19.6640625" style="7" customWidth="1"/>
    <col min="12295" max="12295" width="25" style="7" customWidth="1"/>
    <col min="12296" max="12296" width="17.1640625" style="7" customWidth="1"/>
    <col min="12297" max="12297" width="20" style="7" customWidth="1"/>
    <col min="12298" max="12298" width="14.33203125" style="7" customWidth="1"/>
    <col min="12299" max="12299" width="12.5" style="7" customWidth="1"/>
    <col min="12300" max="12302" width="9.33203125" style="7"/>
    <col min="12303" max="12303" width="16.33203125" style="7" customWidth="1"/>
    <col min="12304" max="12544" width="9.33203125" style="7"/>
    <col min="12545" max="12545" width="22" style="7" customWidth="1"/>
    <col min="12546" max="12546" width="62.6640625" style="7" customWidth="1"/>
    <col min="12547" max="12547" width="23.6640625" style="7" customWidth="1"/>
    <col min="12548" max="12548" width="18.6640625" style="7" customWidth="1"/>
    <col min="12549" max="12549" width="16.83203125" style="7" customWidth="1"/>
    <col min="12550" max="12550" width="19.6640625" style="7" customWidth="1"/>
    <col min="12551" max="12551" width="25" style="7" customWidth="1"/>
    <col min="12552" max="12552" width="17.1640625" style="7" customWidth="1"/>
    <col min="12553" max="12553" width="20" style="7" customWidth="1"/>
    <col min="12554" max="12554" width="14.33203125" style="7" customWidth="1"/>
    <col min="12555" max="12555" width="12.5" style="7" customWidth="1"/>
    <col min="12556" max="12558" width="9.33203125" style="7"/>
    <col min="12559" max="12559" width="16.33203125" style="7" customWidth="1"/>
    <col min="12560" max="12800" width="9.33203125" style="7"/>
    <col min="12801" max="12801" width="22" style="7" customWidth="1"/>
    <col min="12802" max="12802" width="62.6640625" style="7" customWidth="1"/>
    <col min="12803" max="12803" width="23.6640625" style="7" customWidth="1"/>
    <col min="12804" max="12804" width="18.6640625" style="7" customWidth="1"/>
    <col min="12805" max="12805" width="16.83203125" style="7" customWidth="1"/>
    <col min="12806" max="12806" width="19.6640625" style="7" customWidth="1"/>
    <col min="12807" max="12807" width="25" style="7" customWidth="1"/>
    <col min="12808" max="12808" width="17.1640625" style="7" customWidth="1"/>
    <col min="12809" max="12809" width="20" style="7" customWidth="1"/>
    <col min="12810" max="12810" width="14.33203125" style="7" customWidth="1"/>
    <col min="12811" max="12811" width="12.5" style="7" customWidth="1"/>
    <col min="12812" max="12814" width="9.33203125" style="7"/>
    <col min="12815" max="12815" width="16.33203125" style="7" customWidth="1"/>
    <col min="12816" max="13056" width="9.33203125" style="7"/>
    <col min="13057" max="13057" width="22" style="7" customWidth="1"/>
    <col min="13058" max="13058" width="62.6640625" style="7" customWidth="1"/>
    <col min="13059" max="13059" width="23.6640625" style="7" customWidth="1"/>
    <col min="13060" max="13060" width="18.6640625" style="7" customWidth="1"/>
    <col min="13061" max="13061" width="16.83203125" style="7" customWidth="1"/>
    <col min="13062" max="13062" width="19.6640625" style="7" customWidth="1"/>
    <col min="13063" max="13063" width="25" style="7" customWidth="1"/>
    <col min="13064" max="13064" width="17.1640625" style="7" customWidth="1"/>
    <col min="13065" max="13065" width="20" style="7" customWidth="1"/>
    <col min="13066" max="13066" width="14.33203125" style="7" customWidth="1"/>
    <col min="13067" max="13067" width="12.5" style="7" customWidth="1"/>
    <col min="13068" max="13070" width="9.33203125" style="7"/>
    <col min="13071" max="13071" width="16.33203125" style="7" customWidth="1"/>
    <col min="13072" max="13312" width="9.33203125" style="7"/>
    <col min="13313" max="13313" width="22" style="7" customWidth="1"/>
    <col min="13314" max="13314" width="62.6640625" style="7" customWidth="1"/>
    <col min="13315" max="13315" width="23.6640625" style="7" customWidth="1"/>
    <col min="13316" max="13316" width="18.6640625" style="7" customWidth="1"/>
    <col min="13317" max="13317" width="16.83203125" style="7" customWidth="1"/>
    <col min="13318" max="13318" width="19.6640625" style="7" customWidth="1"/>
    <col min="13319" max="13319" width="25" style="7" customWidth="1"/>
    <col min="13320" max="13320" width="17.1640625" style="7" customWidth="1"/>
    <col min="13321" max="13321" width="20" style="7" customWidth="1"/>
    <col min="13322" max="13322" width="14.33203125" style="7" customWidth="1"/>
    <col min="13323" max="13323" width="12.5" style="7" customWidth="1"/>
    <col min="13324" max="13326" width="9.33203125" style="7"/>
    <col min="13327" max="13327" width="16.33203125" style="7" customWidth="1"/>
    <col min="13328" max="13568" width="9.33203125" style="7"/>
    <col min="13569" max="13569" width="22" style="7" customWidth="1"/>
    <col min="13570" max="13570" width="62.6640625" style="7" customWidth="1"/>
    <col min="13571" max="13571" width="23.6640625" style="7" customWidth="1"/>
    <col min="13572" max="13572" width="18.6640625" style="7" customWidth="1"/>
    <col min="13573" max="13573" width="16.83203125" style="7" customWidth="1"/>
    <col min="13574" max="13574" width="19.6640625" style="7" customWidth="1"/>
    <col min="13575" max="13575" width="25" style="7" customWidth="1"/>
    <col min="13576" max="13576" width="17.1640625" style="7" customWidth="1"/>
    <col min="13577" max="13577" width="20" style="7" customWidth="1"/>
    <col min="13578" max="13578" width="14.33203125" style="7" customWidth="1"/>
    <col min="13579" max="13579" width="12.5" style="7" customWidth="1"/>
    <col min="13580" max="13582" width="9.33203125" style="7"/>
    <col min="13583" max="13583" width="16.33203125" style="7" customWidth="1"/>
    <col min="13584" max="13824" width="9.33203125" style="7"/>
    <col min="13825" max="13825" width="22" style="7" customWidth="1"/>
    <col min="13826" max="13826" width="62.6640625" style="7" customWidth="1"/>
    <col min="13827" max="13827" width="23.6640625" style="7" customWidth="1"/>
    <col min="13828" max="13828" width="18.6640625" style="7" customWidth="1"/>
    <col min="13829" max="13829" width="16.83203125" style="7" customWidth="1"/>
    <col min="13830" max="13830" width="19.6640625" style="7" customWidth="1"/>
    <col min="13831" max="13831" width="25" style="7" customWidth="1"/>
    <col min="13832" max="13832" width="17.1640625" style="7" customWidth="1"/>
    <col min="13833" max="13833" width="20" style="7" customWidth="1"/>
    <col min="13834" max="13834" width="14.33203125" style="7" customWidth="1"/>
    <col min="13835" max="13835" width="12.5" style="7" customWidth="1"/>
    <col min="13836" max="13838" width="9.33203125" style="7"/>
    <col min="13839" max="13839" width="16.33203125" style="7" customWidth="1"/>
    <col min="13840" max="14080" width="9.33203125" style="7"/>
    <col min="14081" max="14081" width="22" style="7" customWidth="1"/>
    <col min="14082" max="14082" width="62.6640625" style="7" customWidth="1"/>
    <col min="14083" max="14083" width="23.6640625" style="7" customWidth="1"/>
    <col min="14084" max="14084" width="18.6640625" style="7" customWidth="1"/>
    <col min="14085" max="14085" width="16.83203125" style="7" customWidth="1"/>
    <col min="14086" max="14086" width="19.6640625" style="7" customWidth="1"/>
    <col min="14087" max="14087" width="25" style="7" customWidth="1"/>
    <col min="14088" max="14088" width="17.1640625" style="7" customWidth="1"/>
    <col min="14089" max="14089" width="20" style="7" customWidth="1"/>
    <col min="14090" max="14090" width="14.33203125" style="7" customWidth="1"/>
    <col min="14091" max="14091" width="12.5" style="7" customWidth="1"/>
    <col min="14092" max="14094" width="9.33203125" style="7"/>
    <col min="14095" max="14095" width="16.33203125" style="7" customWidth="1"/>
    <col min="14096" max="14336" width="9.33203125" style="7"/>
    <col min="14337" max="14337" width="22" style="7" customWidth="1"/>
    <col min="14338" max="14338" width="62.6640625" style="7" customWidth="1"/>
    <col min="14339" max="14339" width="23.6640625" style="7" customWidth="1"/>
    <col min="14340" max="14340" width="18.6640625" style="7" customWidth="1"/>
    <col min="14341" max="14341" width="16.83203125" style="7" customWidth="1"/>
    <col min="14342" max="14342" width="19.6640625" style="7" customWidth="1"/>
    <col min="14343" max="14343" width="25" style="7" customWidth="1"/>
    <col min="14344" max="14344" width="17.1640625" style="7" customWidth="1"/>
    <col min="14345" max="14345" width="20" style="7" customWidth="1"/>
    <col min="14346" max="14346" width="14.33203125" style="7" customWidth="1"/>
    <col min="14347" max="14347" width="12.5" style="7" customWidth="1"/>
    <col min="14348" max="14350" width="9.33203125" style="7"/>
    <col min="14351" max="14351" width="16.33203125" style="7" customWidth="1"/>
    <col min="14352" max="14592" width="9.33203125" style="7"/>
    <col min="14593" max="14593" width="22" style="7" customWidth="1"/>
    <col min="14594" max="14594" width="62.6640625" style="7" customWidth="1"/>
    <col min="14595" max="14595" width="23.6640625" style="7" customWidth="1"/>
    <col min="14596" max="14596" width="18.6640625" style="7" customWidth="1"/>
    <col min="14597" max="14597" width="16.83203125" style="7" customWidth="1"/>
    <col min="14598" max="14598" width="19.6640625" style="7" customWidth="1"/>
    <col min="14599" max="14599" width="25" style="7" customWidth="1"/>
    <col min="14600" max="14600" width="17.1640625" style="7" customWidth="1"/>
    <col min="14601" max="14601" width="20" style="7" customWidth="1"/>
    <col min="14602" max="14602" width="14.33203125" style="7" customWidth="1"/>
    <col min="14603" max="14603" width="12.5" style="7" customWidth="1"/>
    <col min="14604" max="14606" width="9.33203125" style="7"/>
    <col min="14607" max="14607" width="16.33203125" style="7" customWidth="1"/>
    <col min="14608" max="14848" width="9.33203125" style="7"/>
    <col min="14849" max="14849" width="22" style="7" customWidth="1"/>
    <col min="14850" max="14850" width="62.6640625" style="7" customWidth="1"/>
    <col min="14851" max="14851" width="23.6640625" style="7" customWidth="1"/>
    <col min="14852" max="14852" width="18.6640625" style="7" customWidth="1"/>
    <col min="14853" max="14853" width="16.83203125" style="7" customWidth="1"/>
    <col min="14854" max="14854" width="19.6640625" style="7" customWidth="1"/>
    <col min="14855" max="14855" width="25" style="7" customWidth="1"/>
    <col min="14856" max="14856" width="17.1640625" style="7" customWidth="1"/>
    <col min="14857" max="14857" width="20" style="7" customWidth="1"/>
    <col min="14858" max="14858" width="14.33203125" style="7" customWidth="1"/>
    <col min="14859" max="14859" width="12.5" style="7" customWidth="1"/>
    <col min="14860" max="14862" width="9.33203125" style="7"/>
    <col min="14863" max="14863" width="16.33203125" style="7" customWidth="1"/>
    <col min="14864" max="15104" width="9.33203125" style="7"/>
    <col min="15105" max="15105" width="22" style="7" customWidth="1"/>
    <col min="15106" max="15106" width="62.6640625" style="7" customWidth="1"/>
    <col min="15107" max="15107" width="23.6640625" style="7" customWidth="1"/>
    <col min="15108" max="15108" width="18.6640625" style="7" customWidth="1"/>
    <col min="15109" max="15109" width="16.83203125" style="7" customWidth="1"/>
    <col min="15110" max="15110" width="19.6640625" style="7" customWidth="1"/>
    <col min="15111" max="15111" width="25" style="7" customWidth="1"/>
    <col min="15112" max="15112" width="17.1640625" style="7" customWidth="1"/>
    <col min="15113" max="15113" width="20" style="7" customWidth="1"/>
    <col min="15114" max="15114" width="14.33203125" style="7" customWidth="1"/>
    <col min="15115" max="15115" width="12.5" style="7" customWidth="1"/>
    <col min="15116" max="15118" width="9.33203125" style="7"/>
    <col min="15119" max="15119" width="16.33203125" style="7" customWidth="1"/>
    <col min="15120" max="15360" width="9.33203125" style="7"/>
    <col min="15361" max="15361" width="22" style="7" customWidth="1"/>
    <col min="15362" max="15362" width="62.6640625" style="7" customWidth="1"/>
    <col min="15363" max="15363" width="23.6640625" style="7" customWidth="1"/>
    <col min="15364" max="15364" width="18.6640625" style="7" customWidth="1"/>
    <col min="15365" max="15365" width="16.83203125" style="7" customWidth="1"/>
    <col min="15366" max="15366" width="19.6640625" style="7" customWidth="1"/>
    <col min="15367" max="15367" width="25" style="7" customWidth="1"/>
    <col min="15368" max="15368" width="17.1640625" style="7" customWidth="1"/>
    <col min="15369" max="15369" width="20" style="7" customWidth="1"/>
    <col min="15370" max="15370" width="14.33203125" style="7" customWidth="1"/>
    <col min="15371" max="15371" width="12.5" style="7" customWidth="1"/>
    <col min="15372" max="15374" width="9.33203125" style="7"/>
    <col min="15375" max="15375" width="16.33203125" style="7" customWidth="1"/>
    <col min="15376" max="15616" width="9.33203125" style="7"/>
    <col min="15617" max="15617" width="22" style="7" customWidth="1"/>
    <col min="15618" max="15618" width="62.6640625" style="7" customWidth="1"/>
    <col min="15619" max="15619" width="23.6640625" style="7" customWidth="1"/>
    <col min="15620" max="15620" width="18.6640625" style="7" customWidth="1"/>
    <col min="15621" max="15621" width="16.83203125" style="7" customWidth="1"/>
    <col min="15622" max="15622" width="19.6640625" style="7" customWidth="1"/>
    <col min="15623" max="15623" width="25" style="7" customWidth="1"/>
    <col min="15624" max="15624" width="17.1640625" style="7" customWidth="1"/>
    <col min="15625" max="15625" width="20" style="7" customWidth="1"/>
    <col min="15626" max="15626" width="14.33203125" style="7" customWidth="1"/>
    <col min="15627" max="15627" width="12.5" style="7" customWidth="1"/>
    <col min="15628" max="15630" width="9.33203125" style="7"/>
    <col min="15631" max="15631" width="16.33203125" style="7" customWidth="1"/>
    <col min="15632" max="15872" width="9.33203125" style="7"/>
    <col min="15873" max="15873" width="22" style="7" customWidth="1"/>
    <col min="15874" max="15874" width="62.6640625" style="7" customWidth="1"/>
    <col min="15875" max="15875" width="23.6640625" style="7" customWidth="1"/>
    <col min="15876" max="15876" width="18.6640625" style="7" customWidth="1"/>
    <col min="15877" max="15877" width="16.83203125" style="7" customWidth="1"/>
    <col min="15878" max="15878" width="19.6640625" style="7" customWidth="1"/>
    <col min="15879" max="15879" width="25" style="7" customWidth="1"/>
    <col min="15880" max="15880" width="17.1640625" style="7" customWidth="1"/>
    <col min="15881" max="15881" width="20" style="7" customWidth="1"/>
    <col min="15882" max="15882" width="14.33203125" style="7" customWidth="1"/>
    <col min="15883" max="15883" width="12.5" style="7" customWidth="1"/>
    <col min="15884" max="15886" width="9.33203125" style="7"/>
    <col min="15887" max="15887" width="16.33203125" style="7" customWidth="1"/>
    <col min="15888" max="16128" width="9.33203125" style="7"/>
    <col min="16129" max="16129" width="22" style="7" customWidth="1"/>
    <col min="16130" max="16130" width="62.6640625" style="7" customWidth="1"/>
    <col min="16131" max="16131" width="23.6640625" style="7" customWidth="1"/>
    <col min="16132" max="16132" width="18.6640625" style="7" customWidth="1"/>
    <col min="16133" max="16133" width="16.83203125" style="7" customWidth="1"/>
    <col min="16134" max="16134" width="19.6640625" style="7" customWidth="1"/>
    <col min="16135" max="16135" width="25" style="7" customWidth="1"/>
    <col min="16136" max="16136" width="17.1640625" style="7" customWidth="1"/>
    <col min="16137" max="16137" width="20" style="7" customWidth="1"/>
    <col min="16138" max="16138" width="14.33203125" style="7" customWidth="1"/>
    <col min="16139" max="16139" width="12.5" style="7" customWidth="1"/>
    <col min="16140" max="16142" width="9.33203125" style="7"/>
    <col min="16143" max="16143" width="16.33203125" style="7" customWidth="1"/>
    <col min="16144" max="16384" width="9.33203125" style="7"/>
  </cols>
  <sheetData>
    <row r="1" spans="1:15" ht="20.25">
      <c r="A1" s="56" t="s">
        <v>149</v>
      </c>
      <c r="B1" s="56"/>
      <c r="C1" s="56"/>
      <c r="D1" s="56"/>
      <c r="E1" s="56"/>
      <c r="F1" s="56"/>
      <c r="G1" s="56"/>
      <c r="K1" s="8"/>
    </row>
    <row r="2" spans="1:15" ht="20.25">
      <c r="A2" s="56" t="s">
        <v>47</v>
      </c>
      <c r="B2" s="56"/>
      <c r="C2" s="56"/>
      <c r="D2" s="56"/>
      <c r="E2" s="56"/>
      <c r="F2" s="56"/>
      <c r="G2" s="56"/>
      <c r="K2" s="8"/>
    </row>
    <row r="3" spans="1:15" ht="21" customHeight="1">
      <c r="A3" s="57"/>
      <c r="B3" s="58"/>
      <c r="C3" s="58"/>
      <c r="D3" s="58"/>
      <c r="E3" s="58"/>
      <c r="F3" s="58"/>
      <c r="G3" s="59" t="s">
        <v>46</v>
      </c>
      <c r="K3" s="8"/>
    </row>
    <row r="4" spans="1:15" ht="35.25" customHeight="1">
      <c r="A4" s="60" t="s">
        <v>45</v>
      </c>
      <c r="B4" s="61" t="s">
        <v>48</v>
      </c>
      <c r="C4" s="62" t="s">
        <v>152</v>
      </c>
      <c r="D4" s="62"/>
      <c r="E4" s="62"/>
      <c r="F4" s="63" t="s">
        <v>153</v>
      </c>
      <c r="G4" s="62" t="s">
        <v>43</v>
      </c>
      <c r="I4" s="31"/>
      <c r="J4" s="31"/>
      <c r="K4" s="31"/>
      <c r="L4" s="31"/>
      <c r="M4" s="31"/>
      <c r="N4" s="31"/>
      <c r="O4" s="31"/>
    </row>
    <row r="5" spans="1:15" ht="66.75" customHeight="1">
      <c r="A5" s="64"/>
      <c r="B5" s="64"/>
      <c r="C5" s="65" t="s">
        <v>126</v>
      </c>
      <c r="D5" s="63" t="s">
        <v>41</v>
      </c>
      <c r="E5" s="63" t="s">
        <v>42</v>
      </c>
      <c r="F5" s="63" t="s">
        <v>41</v>
      </c>
      <c r="G5" s="62"/>
      <c r="H5" s="9"/>
      <c r="I5" s="31"/>
      <c r="J5" s="31"/>
      <c r="K5" s="31"/>
      <c r="L5" s="31"/>
      <c r="M5" s="31"/>
      <c r="N5" s="31"/>
      <c r="O5" s="31"/>
    </row>
    <row r="6" spans="1:15" ht="11.25" customHeight="1">
      <c r="A6" s="66">
        <v>1</v>
      </c>
      <c r="B6" s="67">
        <v>2</v>
      </c>
      <c r="C6" s="66">
        <v>3</v>
      </c>
      <c r="D6" s="66">
        <v>4</v>
      </c>
      <c r="E6" s="67">
        <v>5</v>
      </c>
      <c r="F6" s="67">
        <v>6</v>
      </c>
      <c r="G6" s="67">
        <v>7</v>
      </c>
      <c r="H6" s="9"/>
      <c r="I6" s="31"/>
      <c r="J6" s="31"/>
      <c r="K6" s="31"/>
      <c r="L6" s="31"/>
      <c r="M6" s="31"/>
      <c r="N6" s="31"/>
      <c r="O6" s="31"/>
    </row>
    <row r="7" spans="1:15" ht="18.75">
      <c r="A7" s="68" t="s">
        <v>49</v>
      </c>
      <c r="B7" s="69" t="s">
        <v>50</v>
      </c>
      <c r="C7" s="70">
        <f>SUM(C8:C15)</f>
        <v>56846.5</v>
      </c>
      <c r="D7" s="70">
        <f>SUM(D8:D15)</f>
        <v>26547.5</v>
      </c>
      <c r="E7" s="70">
        <f>D7/C7*100</f>
        <v>46.700324558240176</v>
      </c>
      <c r="F7" s="70">
        <f>SUM(F8:F15)</f>
        <v>26277.4</v>
      </c>
      <c r="G7" s="70">
        <f>D7/F7*100</f>
        <v>101.02787947057166</v>
      </c>
      <c r="H7" s="9"/>
      <c r="I7" s="32"/>
      <c r="J7" s="32"/>
      <c r="K7" s="32"/>
      <c r="L7" s="32"/>
      <c r="M7" s="32"/>
      <c r="N7" s="32"/>
      <c r="O7" s="32"/>
    </row>
    <row r="8" spans="1:15" ht="51" customHeight="1">
      <c r="A8" s="71" t="s">
        <v>51</v>
      </c>
      <c r="B8" s="72" t="s">
        <v>52</v>
      </c>
      <c r="C8" s="73">
        <v>2550</v>
      </c>
      <c r="D8" s="73">
        <v>1131.2</v>
      </c>
      <c r="E8" s="73">
        <f t="shared" ref="E8:E40" si="0">D8/C8*100</f>
        <v>44.360784313725496</v>
      </c>
      <c r="F8" s="73">
        <v>761.4</v>
      </c>
      <c r="G8" s="73">
        <f t="shared" ref="G8:G41" si="1">D8/F8*100</f>
        <v>148.56842658261098</v>
      </c>
      <c r="H8" s="9"/>
      <c r="I8" s="32"/>
      <c r="J8" s="32"/>
      <c r="K8" s="32"/>
      <c r="L8" s="32"/>
      <c r="M8" s="32"/>
      <c r="N8" s="32"/>
      <c r="O8" s="32"/>
    </row>
    <row r="9" spans="1:15" ht="66.75" customHeight="1">
      <c r="A9" s="71" t="s">
        <v>53</v>
      </c>
      <c r="B9" s="72" t="s">
        <v>54</v>
      </c>
      <c r="C9" s="73">
        <v>0</v>
      </c>
      <c r="D9" s="73">
        <v>0</v>
      </c>
      <c r="E9" s="73" t="e">
        <f t="shared" si="0"/>
        <v>#DIV/0!</v>
      </c>
      <c r="F9" s="73">
        <v>0</v>
      </c>
      <c r="G9" s="73" t="e">
        <f>D9/F9*100</f>
        <v>#DIV/0!</v>
      </c>
      <c r="H9" s="9"/>
      <c r="I9" s="32"/>
      <c r="J9" s="32"/>
      <c r="K9" s="32"/>
      <c r="L9" s="32"/>
      <c r="M9" s="32"/>
      <c r="N9" s="32"/>
      <c r="O9" s="32"/>
    </row>
    <row r="10" spans="1:15" ht="68.25" customHeight="1">
      <c r="A10" s="71" t="s">
        <v>55</v>
      </c>
      <c r="B10" s="72" t="s">
        <v>56</v>
      </c>
      <c r="C10" s="73">
        <v>26329.8</v>
      </c>
      <c r="D10" s="73">
        <v>14059.4</v>
      </c>
      <c r="E10" s="73">
        <f t="shared" si="0"/>
        <v>53.397291282121394</v>
      </c>
      <c r="F10" s="73">
        <v>12601.6</v>
      </c>
      <c r="G10" s="73">
        <f t="shared" si="1"/>
        <v>111.56837227018789</v>
      </c>
      <c r="H10" s="9"/>
      <c r="I10" s="10"/>
      <c r="K10" s="8"/>
    </row>
    <row r="11" spans="1:15" ht="35.25" customHeight="1">
      <c r="A11" s="71" t="s">
        <v>156</v>
      </c>
      <c r="B11" s="72" t="s">
        <v>157</v>
      </c>
      <c r="C11" s="73">
        <v>8.1</v>
      </c>
      <c r="D11" s="73">
        <v>7</v>
      </c>
      <c r="E11" s="73">
        <f t="shared" si="0"/>
        <v>86.41975308641976</v>
      </c>
      <c r="F11" s="73">
        <v>0</v>
      </c>
      <c r="G11" s="73" t="e">
        <f t="shared" si="1"/>
        <v>#DIV/0!</v>
      </c>
      <c r="H11" s="84"/>
      <c r="I11" s="10"/>
      <c r="K11" s="8"/>
    </row>
    <row r="12" spans="1:15" ht="47.25">
      <c r="A12" s="71" t="s">
        <v>57</v>
      </c>
      <c r="B12" s="72" t="s">
        <v>58</v>
      </c>
      <c r="C12" s="73">
        <v>6173.1</v>
      </c>
      <c r="D12" s="73">
        <v>3000.2</v>
      </c>
      <c r="E12" s="73">
        <f t="shared" si="0"/>
        <v>48.601189029822933</v>
      </c>
      <c r="F12" s="73">
        <v>2404.9</v>
      </c>
      <c r="G12" s="73">
        <f t="shared" si="1"/>
        <v>124.75362800948062</v>
      </c>
      <c r="I12" s="10"/>
      <c r="K12" s="8"/>
    </row>
    <row r="13" spans="1:15" ht="31.5">
      <c r="A13" s="71" t="s">
        <v>59</v>
      </c>
      <c r="B13" s="72" t="s">
        <v>60</v>
      </c>
      <c r="C13" s="73">
        <v>0</v>
      </c>
      <c r="D13" s="73"/>
      <c r="E13" s="73"/>
      <c r="F13" s="73"/>
      <c r="G13" s="73"/>
      <c r="I13" s="10"/>
      <c r="K13" s="8"/>
    </row>
    <row r="14" spans="1:15" ht="15.75">
      <c r="A14" s="71" t="s">
        <v>61</v>
      </c>
      <c r="B14" s="72" t="s">
        <v>62</v>
      </c>
      <c r="C14" s="73">
        <v>200</v>
      </c>
      <c r="D14" s="73"/>
      <c r="E14" s="74">
        <f t="shared" si="0"/>
        <v>0</v>
      </c>
      <c r="F14" s="73"/>
      <c r="G14" s="73"/>
      <c r="I14" s="10"/>
      <c r="K14" s="8"/>
    </row>
    <row r="15" spans="1:15" ht="15.75">
      <c r="A15" s="71" t="s">
        <v>63</v>
      </c>
      <c r="B15" s="72" t="s">
        <v>64</v>
      </c>
      <c r="C15" s="73">
        <v>21585.5</v>
      </c>
      <c r="D15" s="73">
        <v>8349.7000000000007</v>
      </c>
      <c r="E15" s="73">
        <f t="shared" si="0"/>
        <v>38.681985592179942</v>
      </c>
      <c r="F15" s="73">
        <v>10509.5</v>
      </c>
      <c r="G15" s="73">
        <f t="shared" si="1"/>
        <v>79.449069889147921</v>
      </c>
      <c r="I15" s="10"/>
      <c r="K15" s="8"/>
    </row>
    <row r="16" spans="1:15" ht="31.5">
      <c r="A16" s="75" t="s">
        <v>65</v>
      </c>
      <c r="B16" s="69" t="s">
        <v>66</v>
      </c>
      <c r="C16" s="70">
        <f>C17</f>
        <v>0</v>
      </c>
      <c r="D16" s="70">
        <f>D17</f>
        <v>0</v>
      </c>
      <c r="E16" s="70" t="e">
        <f t="shared" si="0"/>
        <v>#DIV/0!</v>
      </c>
      <c r="F16" s="70">
        <f>F17</f>
        <v>0</v>
      </c>
      <c r="G16" s="70" t="e">
        <f t="shared" si="1"/>
        <v>#DIV/0!</v>
      </c>
      <c r="I16" s="10"/>
      <c r="K16" s="8"/>
    </row>
    <row r="17" spans="1:15" ht="53.25" customHeight="1">
      <c r="A17" s="71" t="s">
        <v>67</v>
      </c>
      <c r="B17" s="72" t="s">
        <v>68</v>
      </c>
      <c r="C17" s="73">
        <v>0</v>
      </c>
      <c r="D17" s="76">
        <v>0</v>
      </c>
      <c r="E17" s="73" t="e">
        <f t="shared" si="0"/>
        <v>#DIV/0!</v>
      </c>
      <c r="F17" s="73">
        <v>0</v>
      </c>
      <c r="G17" s="73" t="e">
        <f t="shared" si="1"/>
        <v>#DIV/0!</v>
      </c>
      <c r="I17" s="10"/>
      <c r="K17" s="8"/>
    </row>
    <row r="18" spans="1:15" ht="15.75">
      <c r="A18" s="75" t="s">
        <v>69</v>
      </c>
      <c r="B18" s="69" t="s">
        <v>70</v>
      </c>
      <c r="C18" s="70">
        <f>SUM(C19:C23)</f>
        <v>39467.4</v>
      </c>
      <c r="D18" s="70">
        <f>SUM(D19:D23)</f>
        <v>13303.4</v>
      </c>
      <c r="E18" s="70">
        <f t="shared" si="0"/>
        <v>33.707312870875704</v>
      </c>
      <c r="F18" s="70">
        <f>SUM(F19:F23)</f>
        <v>17205.2</v>
      </c>
      <c r="G18" s="70">
        <f t="shared" si="1"/>
        <v>77.32197242694069</v>
      </c>
      <c r="K18" s="8"/>
    </row>
    <row r="19" spans="1:15" ht="15.75">
      <c r="A19" s="71" t="s">
        <v>71</v>
      </c>
      <c r="B19" s="72" t="s">
        <v>72</v>
      </c>
      <c r="C19" s="73">
        <v>0</v>
      </c>
      <c r="D19" s="73">
        <v>0</v>
      </c>
      <c r="E19" s="73" t="e">
        <f t="shared" si="0"/>
        <v>#DIV/0!</v>
      </c>
      <c r="F19" s="73"/>
      <c r="G19" s="73"/>
      <c r="H19" s="11"/>
      <c r="K19" s="8"/>
    </row>
    <row r="20" spans="1:15" ht="15.75">
      <c r="A20" s="71" t="s">
        <v>73</v>
      </c>
      <c r="B20" s="72" t="s">
        <v>74</v>
      </c>
      <c r="C20" s="73">
        <v>46.1</v>
      </c>
      <c r="D20" s="73"/>
      <c r="E20" s="73">
        <f t="shared" si="0"/>
        <v>0</v>
      </c>
      <c r="F20" s="73"/>
      <c r="G20" s="73"/>
      <c r="K20" s="8"/>
    </row>
    <row r="21" spans="1:15" ht="15.75">
      <c r="A21" s="71" t="s">
        <v>154</v>
      </c>
      <c r="B21" s="72" t="s">
        <v>155</v>
      </c>
      <c r="C21" s="73"/>
      <c r="D21" s="73"/>
      <c r="E21" s="73" t="e">
        <f t="shared" si="0"/>
        <v>#DIV/0!</v>
      </c>
      <c r="F21" s="73">
        <v>2469.1</v>
      </c>
      <c r="G21" s="73">
        <f t="shared" si="1"/>
        <v>0</v>
      </c>
      <c r="K21" s="8"/>
    </row>
    <row r="22" spans="1:15" ht="15.75">
      <c r="A22" s="71" t="s">
        <v>75</v>
      </c>
      <c r="B22" s="72" t="s">
        <v>76</v>
      </c>
      <c r="C22" s="73">
        <v>38261.300000000003</v>
      </c>
      <c r="D22" s="73">
        <v>13237.3</v>
      </c>
      <c r="E22" s="73">
        <f t="shared" si="0"/>
        <v>34.597099418995171</v>
      </c>
      <c r="F22" s="73">
        <v>13955.1</v>
      </c>
      <c r="G22" s="73">
        <f t="shared" si="1"/>
        <v>94.856360756999223</v>
      </c>
      <c r="H22" s="12"/>
      <c r="I22" s="12"/>
      <c r="J22" s="12"/>
      <c r="K22" s="13"/>
    </row>
    <row r="23" spans="1:15" ht="28.5" customHeight="1">
      <c r="A23" s="71" t="s">
        <v>77</v>
      </c>
      <c r="B23" s="72" t="s">
        <v>78</v>
      </c>
      <c r="C23" s="73">
        <v>1160</v>
      </c>
      <c r="D23" s="73">
        <v>66.099999999999994</v>
      </c>
      <c r="E23" s="73">
        <f t="shared" si="0"/>
        <v>5.6982758620689644</v>
      </c>
      <c r="F23" s="73">
        <v>781</v>
      </c>
      <c r="G23" s="73">
        <f t="shared" si="1"/>
        <v>8.4635083226632517</v>
      </c>
      <c r="H23" s="11"/>
      <c r="I23" s="12"/>
      <c r="J23" s="12"/>
      <c r="K23" s="13"/>
    </row>
    <row r="24" spans="1:15" ht="15.75">
      <c r="A24" s="75" t="s">
        <v>79</v>
      </c>
      <c r="B24" s="69" t="s">
        <v>80</v>
      </c>
      <c r="C24" s="70">
        <f>SUM(C25:C27)</f>
        <v>3510.6</v>
      </c>
      <c r="D24" s="70">
        <f>SUM(D25:D26)</f>
        <v>3399.2</v>
      </c>
      <c r="E24" s="70">
        <f t="shared" si="0"/>
        <v>96.826753261550721</v>
      </c>
      <c r="F24" s="70">
        <f>F25</f>
        <v>16.100000000000001</v>
      </c>
      <c r="G24" s="70">
        <f>D24/F24*100</f>
        <v>21113.043478260865</v>
      </c>
      <c r="H24" s="12"/>
      <c r="I24" s="12"/>
      <c r="J24" s="12"/>
      <c r="K24" s="13"/>
    </row>
    <row r="25" spans="1:15" ht="15.75">
      <c r="A25" s="71" t="s">
        <v>81</v>
      </c>
      <c r="B25" s="72" t="s">
        <v>82</v>
      </c>
      <c r="C25" s="73">
        <v>65</v>
      </c>
      <c r="D25" s="73">
        <v>53.6</v>
      </c>
      <c r="E25" s="73"/>
      <c r="F25" s="73">
        <v>16.100000000000001</v>
      </c>
      <c r="G25" s="73"/>
      <c r="H25" s="14"/>
      <c r="I25" s="12"/>
      <c r="J25" s="12"/>
      <c r="K25" s="13"/>
    </row>
    <row r="26" spans="1:15" ht="15.75">
      <c r="A26" s="71" t="s">
        <v>83</v>
      </c>
      <c r="B26" s="72" t="s">
        <v>84</v>
      </c>
      <c r="C26" s="73">
        <v>3445.6</v>
      </c>
      <c r="D26" s="73">
        <v>3345.6</v>
      </c>
      <c r="E26" s="73">
        <f t="shared" si="0"/>
        <v>97.097747852333413</v>
      </c>
      <c r="F26" s="77">
        <v>0</v>
      </c>
      <c r="G26" s="73" t="e">
        <f>D26/F26*100</f>
        <v>#DIV/0!</v>
      </c>
      <c r="H26" s="11"/>
      <c r="I26" s="12"/>
      <c r="J26" s="12"/>
      <c r="K26" s="13"/>
    </row>
    <row r="27" spans="1:15" ht="15.75">
      <c r="A27" s="71" t="s">
        <v>144</v>
      </c>
      <c r="B27" s="72" t="s">
        <v>145</v>
      </c>
      <c r="C27" s="73">
        <v>0</v>
      </c>
      <c r="D27" s="73"/>
      <c r="E27" s="73"/>
      <c r="F27" s="77"/>
      <c r="G27" s="73"/>
      <c r="H27" s="11"/>
      <c r="I27" s="12"/>
      <c r="J27" s="12"/>
      <c r="K27" s="13"/>
    </row>
    <row r="28" spans="1:15" ht="15.75">
      <c r="A28" s="75" t="s">
        <v>85</v>
      </c>
      <c r="B28" s="69" t="s">
        <v>86</v>
      </c>
      <c r="C28" s="70">
        <f>SUM(C29:C33)</f>
        <v>343921.80000000005</v>
      </c>
      <c r="D28" s="70">
        <f>SUM(D29:D33)</f>
        <v>177161.00000000003</v>
      </c>
      <c r="E28" s="70">
        <f t="shared" si="0"/>
        <v>51.512000693180838</v>
      </c>
      <c r="F28" s="70">
        <f>SUM(F29:F33)</f>
        <v>189565.89999999997</v>
      </c>
      <c r="G28" s="70">
        <f t="shared" si="1"/>
        <v>93.456154297793049</v>
      </c>
      <c r="H28" s="12"/>
      <c r="I28" s="12"/>
      <c r="J28" s="12"/>
      <c r="K28" s="13"/>
    </row>
    <row r="29" spans="1:15" ht="15.75">
      <c r="A29" s="71" t="s">
        <v>87</v>
      </c>
      <c r="B29" s="72" t="s">
        <v>88</v>
      </c>
      <c r="C29" s="73">
        <v>49891.1</v>
      </c>
      <c r="D29" s="73">
        <v>24923.7</v>
      </c>
      <c r="E29" s="73">
        <f>D29/C29*100</f>
        <v>49.956204613648531</v>
      </c>
      <c r="F29" s="73">
        <f>31328+18767.7</f>
        <v>50095.7</v>
      </c>
      <c r="G29" s="73">
        <f t="shared" si="1"/>
        <v>49.752174338316465</v>
      </c>
      <c r="H29" s="12"/>
      <c r="I29" s="12"/>
      <c r="J29" s="12"/>
      <c r="K29" s="13"/>
    </row>
    <row r="30" spans="1:15" ht="15.75">
      <c r="A30" s="71" t="s">
        <v>89</v>
      </c>
      <c r="B30" s="72" t="s">
        <v>90</v>
      </c>
      <c r="C30" s="73">
        <v>261944.4</v>
      </c>
      <c r="D30" s="73">
        <v>135840.20000000001</v>
      </c>
      <c r="E30" s="73">
        <f t="shared" si="0"/>
        <v>51.858409647238126</v>
      </c>
      <c r="F30" s="73">
        <v>119373.4</v>
      </c>
      <c r="G30" s="73">
        <f t="shared" si="1"/>
        <v>113.79436289826714</v>
      </c>
      <c r="H30" s="12"/>
      <c r="I30" s="12"/>
      <c r="J30" s="12"/>
      <c r="K30" s="13"/>
    </row>
    <row r="31" spans="1:15" ht="15.75">
      <c r="A31" s="71" t="s">
        <v>91</v>
      </c>
      <c r="B31" s="72" t="s">
        <v>92</v>
      </c>
      <c r="C31" s="73">
        <v>18668.7</v>
      </c>
      <c r="D31" s="73">
        <v>10403.6</v>
      </c>
      <c r="E31" s="73">
        <f t="shared" si="0"/>
        <v>55.727501111486063</v>
      </c>
      <c r="F31" s="73">
        <f>10169.3+4278.7</f>
        <v>14448</v>
      </c>
      <c r="G31" s="73">
        <f>D31/F31*100</f>
        <v>72.007198228128459</v>
      </c>
      <c r="H31" s="12"/>
      <c r="I31" s="12"/>
      <c r="J31" s="12"/>
      <c r="K31" s="13"/>
    </row>
    <row r="32" spans="1:15" ht="15.75">
      <c r="A32" s="71" t="s">
        <v>93</v>
      </c>
      <c r="B32" s="72" t="s">
        <v>94</v>
      </c>
      <c r="C32" s="73">
        <v>434.9</v>
      </c>
      <c r="D32" s="73">
        <v>57.2</v>
      </c>
      <c r="E32" s="73">
        <f t="shared" si="0"/>
        <v>13.152448838813521</v>
      </c>
      <c r="F32" s="73">
        <v>36.5</v>
      </c>
      <c r="G32" s="73">
        <f t="shared" si="1"/>
        <v>156.7123287671233</v>
      </c>
      <c r="H32" s="12"/>
      <c r="I32" s="33"/>
      <c r="J32" s="33"/>
      <c r="K32" s="33"/>
      <c r="L32" s="33"/>
      <c r="M32" s="33"/>
      <c r="N32" s="33"/>
      <c r="O32" s="33"/>
    </row>
    <row r="33" spans="1:11" ht="25.5" customHeight="1">
      <c r="A33" s="71" t="s">
        <v>95</v>
      </c>
      <c r="B33" s="72" t="s">
        <v>96</v>
      </c>
      <c r="C33" s="73">
        <v>12982.7</v>
      </c>
      <c r="D33" s="73">
        <v>5936.3</v>
      </c>
      <c r="E33" s="73">
        <f t="shared" si="0"/>
        <v>45.724695171266376</v>
      </c>
      <c r="F33" s="73">
        <v>5612.3</v>
      </c>
      <c r="G33" s="73">
        <f t="shared" si="1"/>
        <v>105.77303422839121</v>
      </c>
      <c r="H33" s="12"/>
      <c r="I33" s="12"/>
      <c r="J33" s="12"/>
      <c r="K33" s="13"/>
    </row>
    <row r="34" spans="1:11" ht="15.75">
      <c r="A34" s="75" t="s">
        <v>97</v>
      </c>
      <c r="B34" s="69" t="s">
        <v>98</v>
      </c>
      <c r="C34" s="70">
        <f>C35+C36</f>
        <v>53519</v>
      </c>
      <c r="D34" s="70">
        <f t="shared" ref="D34:F34" si="2">D35+D36</f>
        <v>26412.9</v>
      </c>
      <c r="E34" s="70">
        <f t="shared" si="0"/>
        <v>49.352379528765489</v>
      </c>
      <c r="F34" s="70">
        <f t="shared" si="2"/>
        <v>19525.8</v>
      </c>
      <c r="G34" s="70">
        <f t="shared" si="1"/>
        <v>135.27179424146516</v>
      </c>
      <c r="H34" s="12"/>
      <c r="I34" s="12"/>
      <c r="J34" s="12"/>
      <c r="K34" s="13"/>
    </row>
    <row r="35" spans="1:11" ht="15.75">
      <c r="A35" s="71" t="s">
        <v>99</v>
      </c>
      <c r="B35" s="72" t="s">
        <v>100</v>
      </c>
      <c r="C35" s="73">
        <v>39320</v>
      </c>
      <c r="D35" s="73">
        <v>22031.8</v>
      </c>
      <c r="E35" s="73">
        <f t="shared" si="0"/>
        <v>56.032044760935904</v>
      </c>
      <c r="F35" s="73">
        <v>13599.4</v>
      </c>
      <c r="G35" s="73">
        <f t="shared" si="1"/>
        <v>162.00567672103182</v>
      </c>
      <c r="H35" s="15"/>
      <c r="I35" s="16"/>
      <c r="J35" s="12"/>
      <c r="K35" s="13"/>
    </row>
    <row r="36" spans="1:11" ht="33" customHeight="1">
      <c r="A36" s="71" t="s">
        <v>101</v>
      </c>
      <c r="B36" s="72" t="s">
        <v>102</v>
      </c>
      <c r="C36" s="73">
        <v>14199</v>
      </c>
      <c r="D36" s="73">
        <v>4381.1000000000004</v>
      </c>
      <c r="E36" s="73">
        <f t="shared" si="0"/>
        <v>30.854989788013242</v>
      </c>
      <c r="F36" s="73">
        <v>5926.4</v>
      </c>
      <c r="G36" s="73">
        <f t="shared" si="1"/>
        <v>73.925148488120968</v>
      </c>
      <c r="H36" s="12"/>
      <c r="I36" s="17"/>
      <c r="J36" s="12"/>
      <c r="K36" s="13"/>
    </row>
    <row r="37" spans="1:11" ht="15.75">
      <c r="A37" s="75" t="s">
        <v>103</v>
      </c>
      <c r="B37" s="69" t="s">
        <v>104</v>
      </c>
      <c r="C37" s="70">
        <f>SUM(C38:C40)</f>
        <v>2016.5</v>
      </c>
      <c r="D37" s="70">
        <f>SUM(D38:D40)</f>
        <v>465.4</v>
      </c>
      <c r="E37" s="70">
        <f t="shared" si="0"/>
        <v>23.079593354822713</v>
      </c>
      <c r="F37" s="70">
        <f>SUM(F38:F40)</f>
        <v>555.29999999999995</v>
      </c>
      <c r="G37" s="70">
        <f t="shared" si="1"/>
        <v>83.810552854312988</v>
      </c>
      <c r="H37" s="12"/>
      <c r="I37" s="12"/>
      <c r="J37" s="12"/>
      <c r="K37" s="13"/>
    </row>
    <row r="38" spans="1:11" ht="15.75">
      <c r="A38" s="71" t="s">
        <v>105</v>
      </c>
      <c r="B38" s="72" t="s">
        <v>106</v>
      </c>
      <c r="C38" s="73">
        <v>0</v>
      </c>
      <c r="D38" s="73">
        <v>0</v>
      </c>
      <c r="E38" s="73" t="e">
        <f t="shared" si="0"/>
        <v>#DIV/0!</v>
      </c>
      <c r="F38" s="73">
        <v>0</v>
      </c>
      <c r="G38" s="73" t="e">
        <f t="shared" si="1"/>
        <v>#DIV/0!</v>
      </c>
      <c r="H38" s="12"/>
      <c r="I38" s="12"/>
      <c r="J38" s="12"/>
      <c r="K38" s="13"/>
    </row>
    <row r="39" spans="1:11" ht="15.75">
      <c r="A39" s="71" t="s">
        <v>107</v>
      </c>
      <c r="B39" s="72" t="s">
        <v>108</v>
      </c>
      <c r="C39" s="73">
        <v>729.4</v>
      </c>
      <c r="D39" s="73">
        <f>304</f>
        <v>304</v>
      </c>
      <c r="E39" s="73">
        <f t="shared" si="0"/>
        <v>41.678091582122292</v>
      </c>
      <c r="F39" s="73">
        <f>389.1</f>
        <v>389.1</v>
      </c>
      <c r="G39" s="73">
        <f t="shared" si="1"/>
        <v>78.129015677203796</v>
      </c>
      <c r="H39" s="12"/>
      <c r="I39" s="12"/>
      <c r="J39" s="12"/>
      <c r="K39" s="13"/>
    </row>
    <row r="40" spans="1:11" ht="15.75">
      <c r="A40" s="71" t="s">
        <v>109</v>
      </c>
      <c r="B40" s="72" t="s">
        <v>110</v>
      </c>
      <c r="C40" s="73">
        <f>0.3+1286.8</f>
        <v>1287.0999999999999</v>
      </c>
      <c r="D40" s="73">
        <f>0.3+161.1</f>
        <v>161.4</v>
      </c>
      <c r="E40" s="73">
        <f t="shared" si="0"/>
        <v>12.539818195944372</v>
      </c>
      <c r="F40" s="73">
        <f>0.7+165.5</f>
        <v>166.2</v>
      </c>
      <c r="G40" s="73">
        <f t="shared" si="1"/>
        <v>97.111913357400738</v>
      </c>
      <c r="H40" s="18"/>
      <c r="I40" s="12"/>
      <c r="J40" s="12"/>
      <c r="K40" s="13"/>
    </row>
    <row r="41" spans="1:11" ht="15.75">
      <c r="A41" s="75" t="s">
        <v>111</v>
      </c>
      <c r="B41" s="69" t="s">
        <v>112</v>
      </c>
      <c r="C41" s="70">
        <f>SUM(C42:C42)</f>
        <v>9190</v>
      </c>
      <c r="D41" s="70">
        <f>SUM(D42:D42)</f>
        <v>5587.5</v>
      </c>
      <c r="E41" s="70">
        <f t="shared" ref="E41:E49" si="3">D41/C41*100</f>
        <v>60.799782372143632</v>
      </c>
      <c r="F41" s="70">
        <f>SUM(F42:F42)</f>
        <v>4485.8999999999996</v>
      </c>
      <c r="G41" s="70">
        <f t="shared" si="1"/>
        <v>124.55694509462984</v>
      </c>
      <c r="H41" s="12"/>
      <c r="I41" s="12"/>
      <c r="J41" s="12"/>
      <c r="K41" s="13"/>
    </row>
    <row r="42" spans="1:11" ht="15.75">
      <c r="A42" s="71" t="s">
        <v>150</v>
      </c>
      <c r="B42" s="72" t="s">
        <v>151</v>
      </c>
      <c r="C42" s="73">
        <v>9190</v>
      </c>
      <c r="D42" s="73">
        <v>5587.5</v>
      </c>
      <c r="E42" s="73">
        <f t="shared" si="3"/>
        <v>60.799782372143632</v>
      </c>
      <c r="F42" s="73">
        <v>4485.8999999999996</v>
      </c>
      <c r="G42" s="73">
        <f t="shared" ref="G42:G46" si="4">D42/F42*100</f>
        <v>124.55694509462984</v>
      </c>
      <c r="H42" s="12"/>
      <c r="I42" s="12"/>
      <c r="J42" s="12"/>
      <c r="K42" s="13"/>
    </row>
    <row r="43" spans="1:11" ht="15.75">
      <c r="A43" s="75" t="s">
        <v>113</v>
      </c>
      <c r="B43" s="69" t="s">
        <v>114</v>
      </c>
      <c r="C43" s="70">
        <f>SUM(C44:C44)</f>
        <v>1414.3</v>
      </c>
      <c r="D43" s="70">
        <f>SUM(D44:D44)</f>
        <v>642.79999999999995</v>
      </c>
      <c r="E43" s="70">
        <f t="shared" si="3"/>
        <v>45.450045959131721</v>
      </c>
      <c r="F43" s="70">
        <f>SUM(F44:F44)</f>
        <v>400</v>
      </c>
      <c r="G43" s="70">
        <f t="shared" si="4"/>
        <v>160.69999999999999</v>
      </c>
      <c r="H43" s="12"/>
      <c r="I43" s="12"/>
      <c r="J43" s="12"/>
      <c r="K43" s="13"/>
    </row>
    <row r="44" spans="1:11" ht="15.75">
      <c r="A44" s="71" t="s">
        <v>115</v>
      </c>
      <c r="B44" s="72" t="s">
        <v>116</v>
      </c>
      <c r="C44" s="73">
        <v>1414.3</v>
      </c>
      <c r="D44" s="73">
        <v>642.79999999999995</v>
      </c>
      <c r="E44" s="73">
        <f t="shared" si="3"/>
        <v>45.450045959131721</v>
      </c>
      <c r="F44" s="73">
        <v>400</v>
      </c>
      <c r="G44" s="73">
        <f t="shared" si="4"/>
        <v>160.69999999999999</v>
      </c>
      <c r="H44" s="12"/>
      <c r="I44" s="12"/>
      <c r="J44" s="12"/>
      <c r="K44" s="13"/>
    </row>
    <row r="45" spans="1:11" ht="15.75">
      <c r="A45" s="75" t="s">
        <v>117</v>
      </c>
      <c r="B45" s="69" t="s">
        <v>118</v>
      </c>
      <c r="C45" s="70">
        <f>C46</f>
        <v>50</v>
      </c>
      <c r="D45" s="70">
        <f>D46</f>
        <v>4.5999999999999996</v>
      </c>
      <c r="E45" s="70">
        <f t="shared" si="3"/>
        <v>9.1999999999999993</v>
      </c>
      <c r="F45" s="70">
        <f>F46</f>
        <v>2.7</v>
      </c>
      <c r="G45" s="70">
        <f t="shared" si="4"/>
        <v>170.37037037037035</v>
      </c>
      <c r="H45" s="12"/>
      <c r="I45" s="12"/>
      <c r="J45" s="12"/>
      <c r="K45" s="13"/>
    </row>
    <row r="46" spans="1:11" ht="37.5" customHeight="1">
      <c r="A46" s="71" t="s">
        <v>119</v>
      </c>
      <c r="B46" s="72" t="s">
        <v>120</v>
      </c>
      <c r="C46" s="73">
        <v>50</v>
      </c>
      <c r="D46" s="73">
        <v>4.5999999999999996</v>
      </c>
      <c r="E46" s="73">
        <f t="shared" si="3"/>
        <v>9.1999999999999993</v>
      </c>
      <c r="F46" s="73">
        <v>2.7</v>
      </c>
      <c r="G46" s="73">
        <f t="shared" si="4"/>
        <v>170.37037037037035</v>
      </c>
      <c r="H46" s="12"/>
      <c r="I46" s="12"/>
      <c r="J46" s="12"/>
      <c r="K46" s="13"/>
    </row>
    <row r="47" spans="1:11" ht="37.5" customHeight="1">
      <c r="A47" s="75" t="s">
        <v>121</v>
      </c>
      <c r="B47" s="69" t="s">
        <v>122</v>
      </c>
      <c r="C47" s="70">
        <f>C48</f>
        <v>2491.8000000000002</v>
      </c>
      <c r="D47" s="70">
        <f>D48</f>
        <v>966.7</v>
      </c>
      <c r="E47" s="70">
        <f t="shared" si="3"/>
        <v>38.79524841480054</v>
      </c>
      <c r="F47" s="70">
        <f>F48</f>
        <v>582.29999999999995</v>
      </c>
      <c r="G47" s="70">
        <f>D47/F47*100</f>
        <v>166.01408208827067</v>
      </c>
      <c r="H47" s="12"/>
      <c r="I47" s="12"/>
      <c r="J47" s="12"/>
      <c r="K47" s="13"/>
    </row>
    <row r="48" spans="1:11" ht="51" customHeight="1">
      <c r="A48" s="71" t="s">
        <v>123</v>
      </c>
      <c r="B48" s="72" t="s">
        <v>124</v>
      </c>
      <c r="C48" s="73">
        <v>2491.8000000000002</v>
      </c>
      <c r="D48" s="73">
        <v>966.7</v>
      </c>
      <c r="E48" s="73">
        <f t="shared" si="3"/>
        <v>38.79524841480054</v>
      </c>
      <c r="F48" s="73">
        <v>582.29999999999995</v>
      </c>
      <c r="G48" s="73">
        <f t="shared" ref="G48:G49" si="5">D48/F48*100</f>
        <v>166.01408208827067</v>
      </c>
      <c r="H48" s="12"/>
      <c r="I48" s="12"/>
      <c r="J48" s="12"/>
      <c r="K48" s="13"/>
    </row>
    <row r="49" spans="1:11" ht="19.5" customHeight="1">
      <c r="A49" s="78" t="s">
        <v>125</v>
      </c>
      <c r="B49" s="79"/>
      <c r="C49" s="80">
        <f>C7+C16+C18+C24+C28+C34+C37+C41+C43+C45+C47</f>
        <v>512427.9</v>
      </c>
      <c r="D49" s="80">
        <f>D7+D16+D18+D24+D28+D34+D37+D41+D43+D45+D47</f>
        <v>254491.00000000003</v>
      </c>
      <c r="E49" s="70">
        <f t="shared" si="3"/>
        <v>49.66376733195051</v>
      </c>
      <c r="F49" s="80">
        <f>F7+F16+F18+F24+F28+F34+F37+F41+F43+F45+F47</f>
        <v>258616.59999999995</v>
      </c>
      <c r="G49" s="70">
        <f t="shared" si="5"/>
        <v>98.40474277366576</v>
      </c>
      <c r="H49" s="12"/>
      <c r="I49" s="12"/>
      <c r="J49" s="12"/>
      <c r="K49" s="13"/>
    </row>
    <row r="50" spans="1:11" ht="20.25" customHeight="1">
      <c r="A50" s="81"/>
      <c r="B50" s="82"/>
      <c r="C50" s="82"/>
      <c r="D50" s="82"/>
      <c r="E50" s="83"/>
      <c r="F50" s="81"/>
      <c r="G50" s="81"/>
      <c r="H50" s="12"/>
      <c r="I50" s="12"/>
      <c r="J50" s="12"/>
      <c r="K50" s="13"/>
    </row>
    <row r="51" spans="1:11" ht="50.25" customHeight="1">
      <c r="A51" s="29" t="s">
        <v>147</v>
      </c>
      <c r="B51" s="29"/>
      <c r="C51" s="24"/>
      <c r="D51" s="24"/>
      <c r="E51" s="24"/>
      <c r="F51" s="30" t="s">
        <v>148</v>
      </c>
      <c r="G51" s="30"/>
      <c r="H51" s="12"/>
      <c r="I51" s="12"/>
      <c r="J51" s="12"/>
      <c r="K51" s="13"/>
    </row>
    <row r="52" spans="1:11">
      <c r="A52" s="21"/>
      <c r="B52" s="22"/>
      <c r="C52" s="22"/>
      <c r="D52" s="22"/>
      <c r="E52" s="23"/>
      <c r="F52" s="21"/>
      <c r="G52" s="21"/>
      <c r="H52" s="12"/>
      <c r="I52" s="12"/>
      <c r="J52" s="12"/>
      <c r="K52" s="12"/>
    </row>
    <row r="53" spans="1:11">
      <c r="A53" s="21"/>
      <c r="B53" s="22"/>
      <c r="C53" s="22"/>
      <c r="D53" s="22"/>
      <c r="E53" s="23"/>
      <c r="F53" s="21"/>
      <c r="G53" s="21"/>
      <c r="H53" s="12"/>
      <c r="I53" s="12"/>
      <c r="J53" s="12"/>
      <c r="K53" s="12"/>
    </row>
    <row r="54" spans="1:11">
      <c r="H54" s="12"/>
      <c r="I54" s="12"/>
      <c r="J54" s="12"/>
      <c r="K54" s="12"/>
    </row>
  </sheetData>
  <mergeCells count="12">
    <mergeCell ref="I4:O6"/>
    <mergeCell ref="I7:O9"/>
    <mergeCell ref="I32:O32"/>
    <mergeCell ref="A49:B49"/>
    <mergeCell ref="A51:B51"/>
    <mergeCell ref="F51:G51"/>
    <mergeCell ref="A1:G1"/>
    <mergeCell ref="A2:G2"/>
    <mergeCell ref="A4:A5"/>
    <mergeCell ref="B4:B5"/>
    <mergeCell ref="C4:E4"/>
    <mergeCell ref="G4:G5"/>
  </mergeCells>
  <pageMargins left="0.35433070866141736" right="0.19685039370078741" top="0.15748031496062992" bottom="7.874015748031496E-2" header="0.15748031496062992" footer="0.15748031496062992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 </vt:lpstr>
      <vt:lpstr>РАСХОДЫ </vt:lpstr>
      <vt:lpstr>'РАСХОДЫ '!Заголовки_для_печати</vt:lpstr>
      <vt:lpstr>'ДОХОДЫ '!Область_печати</vt:lpstr>
      <vt:lpstr>'РАСХОДЫ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Анна Юрьевна</dc:creator>
  <cp:lastModifiedBy>Пользователь Windows</cp:lastModifiedBy>
  <cp:lastPrinted>2021-07-22T12:53:12Z</cp:lastPrinted>
  <dcterms:created xsi:type="dcterms:W3CDTF">2018-04-06T11:58:55Z</dcterms:created>
  <dcterms:modified xsi:type="dcterms:W3CDTF">2022-09-30T06:14:20Z</dcterms:modified>
</cp:coreProperties>
</file>